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9525" tabRatio="678" activeTab="0"/>
  </bookViews>
  <sheets>
    <sheet name="0611020" sheetId="1" r:id="rId1"/>
  </sheets>
  <definedNames>
    <definedName name="_xlfn.PERCENTILE.INC" hidden="1">#NAME?</definedName>
    <definedName name="_xlnm.Print_Area" localSheetId="0">'0611020'!$A$1:$L$291</definedName>
  </definedNames>
  <calcPr fullCalcOnLoad="1"/>
</workbook>
</file>

<file path=xl/sharedStrings.xml><?xml version="1.0" encoding="utf-8"?>
<sst xmlns="http://schemas.openxmlformats.org/spreadsheetml/2006/main" count="546" uniqueCount="188">
  <si>
    <t>Кошторис на 2019 рік</t>
  </si>
  <si>
    <t>ЗАТВЕРДЖЕНО</t>
  </si>
  <si>
    <t>Наказ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</si>
  <si>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</si>
  <si>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</si>
  <si>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рік</t>
  </si>
  <si>
    <t>1. 0600000</t>
  </si>
  <si>
    <t xml:space="preserve">               (найменування головного розпорядника)     </t>
  </si>
  <si>
    <t>2. 0610000</t>
  </si>
  <si>
    <t xml:space="preserve">               (найменування відповідального виконавця)     </t>
  </si>
  <si>
    <t>(КФКВК)</t>
  </si>
  <si>
    <t xml:space="preserve">(найменування бюджетної програми) </t>
  </si>
  <si>
    <t xml:space="preserve">4. Обсяг бюджетного призначення/бюджетних асигнувань  - </t>
  </si>
  <si>
    <t>гривень</t>
  </si>
  <si>
    <t>у тому числі  загального фонду -</t>
  </si>
  <si>
    <t>та спеціального фонду -</t>
  </si>
  <si>
    <t xml:space="preserve">5. Підстави для виконання бюджетної програми:          </t>
  </si>
  <si>
    <t>N 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</si>
  <si>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</si>
  <si>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</si>
  <si>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</si>
  <si>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</si>
  <si>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</si>
  <si>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</si>
  <si>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</si>
  <si>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Назва регіональної цільової програми та підпрограми</t>
  </si>
  <si>
    <t>Комплексна програма розвитку освіти м. Харкова на 2018-2022 роки</t>
  </si>
  <si>
    <t>Показник</t>
  </si>
  <si>
    <t>Одиниця виміру</t>
  </si>
  <si>
    <t>Джерело інформації</t>
  </si>
  <si>
    <t>затрат</t>
  </si>
  <si>
    <t>од.</t>
  </si>
  <si>
    <t>мережа закладів освіти</t>
  </si>
  <si>
    <t>штатний розпис</t>
  </si>
  <si>
    <t>продукту</t>
  </si>
  <si>
    <t>осіб</t>
  </si>
  <si>
    <t>ефективності</t>
  </si>
  <si>
    <t>грн.</t>
  </si>
  <si>
    <t>якості</t>
  </si>
  <si>
    <t>%</t>
  </si>
  <si>
    <t>(підпис)</t>
  </si>
  <si>
    <t>(ініціали та прізвище)</t>
  </si>
  <si>
    <t>ПОГОДЖЕНО:</t>
  </si>
  <si>
    <t>3. 0611020</t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</si>
  <si>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</si>
  <si>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 спеціалізованими школами, ліцеями, гімназіями, колегіумами</t>
  </si>
  <si>
    <t>витрати на перебування 1 учня в загальноосвітньому закладі</t>
  </si>
  <si>
    <t>Забезпечити надання відповідних послуг денними загальноосвітніми навчальними закладами</t>
  </si>
  <si>
    <t xml:space="preserve">   (КТПКВК МБ)</t>
  </si>
  <si>
    <t xml:space="preserve">Наказ Міністерства фінансів України 26.08.2014 N 836 </t>
  </si>
  <si>
    <t xml:space="preserve">Управління освіти адміністрації 
</t>
  </si>
  <si>
    <t xml:space="preserve">Новобаварського району Харківської міської ради </t>
  </si>
  <si>
    <t>Управління освіти адміністрації Новобаварського району Харківської міської ради</t>
  </si>
  <si>
    <t>Бюджетний кодекс України;</t>
  </si>
  <si>
    <t>Закон України «Про освіту»;</t>
  </si>
  <si>
    <t>Закон України про Державний бюджет на 2019 рік;</t>
  </si>
  <si>
    <t xml:space="preserve">Наказ Міністерства Освіти України №102 від 15.04.1993 р. «Про затвердження інструкції про порядок обчислювання заробітної плати працівників освіти» зі змінами; </t>
  </si>
  <si>
    <t xml:space="preserve">Наказ Міністерства Освіти і Науки України №557 від 26.09.2005 р. «Про упорядкування умов оплати праці та затвердження схем тарифних розрядів працівників навчальних закладів, установ освіти та наукових установ» зі змінами; </t>
  </si>
  <si>
    <t>Положення про управління освіти адміністрації Новобаварського району Харківської міської ради від 21.12.2016 р. №451/16;</t>
  </si>
  <si>
    <t>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 зі змінами;</t>
  </si>
  <si>
    <t>Комплексна програма розвитку освіти м. Харкова на 2018 – 2022 р.;</t>
  </si>
  <si>
    <t>Рішення 23 сесії Харківської міської ради 7 скликання від 28.11.2018 № 1282/18 «Про бюджет міста Харкова на 2019 рік» зі змінами внесеними рішенням 24 сесії Харківської міської ради 7 скликання від 19.12.2018 №1346/18.</t>
  </si>
  <si>
    <t>Сплата кредиторської заборгованості минулих років</t>
  </si>
  <si>
    <t>середньорічне число штатних одиниць адмінперсоналу, за умовами оплати,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</si>
  <si>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</si>
  <si>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</si>
  <si>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Начальник управління освіти адміністрації</t>
  </si>
  <si>
    <t>Новобаварського району Харківської міської ради</t>
  </si>
  <si>
    <t>О.Ф. Світлична</t>
  </si>
  <si>
    <t xml:space="preserve">Начальник управління фінансів </t>
  </si>
  <si>
    <t xml:space="preserve">Новобаварського району Департаменту бюджету </t>
  </si>
  <si>
    <t>і фінансів Харківської міської ради</t>
  </si>
  <si>
    <t>Л.В. Шапарь</t>
  </si>
  <si>
    <t>1</t>
  </si>
  <si>
    <t>2</t>
  </si>
  <si>
    <t>3</t>
  </si>
  <si>
    <t>4</t>
  </si>
  <si>
    <t>Закон України «Про загальну середню освіту»;</t>
  </si>
  <si>
    <t>Забезпечення надання послуг з повної загальної середньої освіти в денних закладах загальної середньої освіти.</t>
  </si>
  <si>
    <t>Забезпечити надання відповідних послуг денними закладами загальної середньої освіти</t>
  </si>
  <si>
    <t>Організація інклюзивного навчання у загальноосвітніх навчальних закладах</t>
  </si>
  <si>
    <t>Кількість закладів (за ступенями шкіл). Всього, в тому числі:</t>
  </si>
  <si>
    <t>І ст.</t>
  </si>
  <si>
    <t>ІІ ст.</t>
  </si>
  <si>
    <t>ІІІ ст.</t>
  </si>
  <si>
    <t>Кількість класів (за ступенями шкіл). Всього, в тому числі:</t>
  </si>
  <si>
    <t xml:space="preserve">Всього середньорічне число ставок/штатних одиниць ,  у т. ч. </t>
  </si>
  <si>
    <t>середньорічне число штатних одиниць (ставок) педагогічного персоналу</t>
  </si>
  <si>
    <t>кількість учнів які отримають загальну середню освіту</t>
  </si>
  <si>
    <t>Мережа закладів освіти</t>
  </si>
  <si>
    <t>відсоток успішно складеного ДПА</t>
  </si>
  <si>
    <t>витрати на оплату праці</t>
  </si>
  <si>
    <t>придбання спеціальних засобів корекції психофізичного розвитку</t>
  </si>
  <si>
    <t xml:space="preserve">кількість учнів з особливими освітніми потребами </t>
  </si>
  <si>
    <t>витрати на 1 учня з особливими освітніми потребами</t>
  </si>
  <si>
    <t>відсоток охоплення учнів з особливими потребами інклюзивним навчанням</t>
  </si>
  <si>
    <t>обсяг видатків на капітальний ремонт туалетних кімнат</t>
  </si>
  <si>
    <t>кількість установ (закладів), в яких планується капітальний ремонт</t>
  </si>
  <si>
    <t xml:space="preserve">відсоток закладів в яких планується капітальний ремонт  </t>
  </si>
  <si>
    <t>Забезпечення придбання обладнання та предметів довгострокового користування за рахунок місцевого бюджету</t>
  </si>
  <si>
    <t>Проведення капітального ремонту загальноосвітніх навчальних закладів за рахунок місцевого бюджету</t>
  </si>
  <si>
    <t>Проведення капітального ремонту загальноосвітніх навчальних закладів за рахунок залишку коштів освітньої субвенції, що утворився на початок бюджетного періоду</t>
  </si>
  <si>
    <t>Розрахунок</t>
  </si>
  <si>
    <t>обсяг видатків для придбання підручників для поповнення бібліотечного фонду</t>
  </si>
  <si>
    <t xml:space="preserve">кількість установ (закладів) в яких буде здійснено поповнення бібліотечних фондів </t>
  </si>
  <si>
    <t>середні витрати на поповнення  бібліотечних фондів</t>
  </si>
  <si>
    <t xml:space="preserve">обсяг видатків на заміну вікон </t>
  </si>
  <si>
    <t>середні витрати на заміну вікон</t>
  </si>
  <si>
    <t>відсоток закладів в яких планується поповнення бібліотечних фондів</t>
  </si>
  <si>
    <t>обсяг видатків на заміну паркану</t>
  </si>
  <si>
    <t>середні витрати  на капітальний ремонт туалетних кімнат</t>
  </si>
  <si>
    <t>середні витрати  на заміну паркану</t>
  </si>
  <si>
    <t>6. Цілі державної політики, на досягнення яких спрямована реалізація бюджетної прогами</t>
  </si>
  <si>
    <t xml:space="preserve">7. Мета бюджетної програми:     </t>
  </si>
  <si>
    <t>8. Завдання бюджетної програми:</t>
  </si>
  <si>
    <t>9. Напрями використання бюджетних коштів:</t>
  </si>
  <si>
    <t>10. Перелік регіональних цільових програм, які виконуються у складі бюджетної програми:</t>
  </si>
  <si>
    <t>11. Результативні показники бюджетної програми:</t>
  </si>
  <si>
    <t>Дата погодження</t>
  </si>
  <si>
    <t>М.П.</t>
  </si>
  <si>
    <t>№з/п</t>
  </si>
  <si>
    <t>Ціль державної політики</t>
  </si>
  <si>
    <t>(у редакції наказу Міністерства фінансів України від 29 грудня 2018 року № 1209)</t>
  </si>
  <si>
    <t>Реалізація державної політики, дотримання актів законодавства з питань освіти, виконання загальноосвітніми навчальними закладами усіх типів і форм власності державних вимог щодо змісту, рівня та обсягу загальної середньої освіти</t>
  </si>
  <si>
    <t>Забезпечення придбання обладнання та предметів довгострокового користування за рахунок освітньої субвенції</t>
  </si>
  <si>
    <t>Забезпечення придбання обладнання та предметів довгострокового користування за рахунок місцевого бюджету (співфінансування)</t>
  </si>
  <si>
    <t>обсяг видатків для придбання дидактичних матеріалів для закладів з навчанням мовами національних меншин</t>
  </si>
  <si>
    <t>Придбання дидактичних матеріалів для закладів з навчанням мовами національних меншин за рахунок освітньої субвенції</t>
  </si>
  <si>
    <t xml:space="preserve">кількість класів в які буде придбано дидактичні матеріали для закладів з навчанням мовами національних меншин </t>
  </si>
  <si>
    <t>середні витрати на один клас</t>
  </si>
  <si>
    <t xml:space="preserve">кількість установ (закладів)в які буде придбано дидактичні матеріали для закладів з навчанням мовами національних меншин </t>
  </si>
  <si>
    <t xml:space="preserve">відсоток закладів в які буде придбано дидактичні матеріали для закладів з навчанням мовами національних меншин </t>
  </si>
  <si>
    <t>обсяг видатків для придбання природно-математичних кабінетів</t>
  </si>
  <si>
    <t>кількість установ (закладів) в які буде придбано  природно-математичний кабінет</t>
  </si>
  <si>
    <t>середні витрати на придбання природно-математичних кабінетів</t>
  </si>
  <si>
    <t>30.10.2019 №198-а</t>
  </si>
  <si>
    <t>Рішення 30 сесії Харківської міської ради 7 скликання від 16.10.2019 р.№ 1744 «Про внесення змін до рішення 24 сесії Харківської міської ради 7 скликання від 19.12.2018 №1346/18 «Про бюджет міста Харкова на 2019 рік».</t>
  </si>
  <si>
    <t>Спрямування видатків за рахунок освітньої субвенції на приватні заклади освіти</t>
  </si>
  <si>
    <t>Придбання предметів, матеріалів, обладнання для забезпечення якісної, сучасної та доступної загальної середньої освіти "Нова українська школа" за рахунок освітньої субвенції</t>
  </si>
  <si>
    <t>Придбання предметів, матеріалів, обладнання для забезпечення якісної, сучасної та доступної загальної середньої освіти "Нова українська школа" (співфінансування)</t>
  </si>
  <si>
    <t>Придбання комп'ютерів 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</si>
  <si>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Забезпечення придбання комп'ютерів на реалізацію заходів, спрямованих на підвищення якості освіти (співфінансування)</t>
  </si>
  <si>
    <t>видатки на приватні заклади освіти</t>
  </si>
  <si>
    <t>середні витрати на одну штатну одиницю</t>
  </si>
  <si>
    <t>відсоток охоплення учнів</t>
  </si>
  <si>
    <t xml:space="preserve">Придбання предметів, матеріалів, обладнання для забезпечення якісної, сучасної та доступної загальної середньої освіти "Нова українська школа" </t>
  </si>
  <si>
    <t>обсяг видатків на придбання дидактичних матеріалів</t>
  </si>
  <si>
    <t>обсяг видатків на придбання сучасних меблів</t>
  </si>
  <si>
    <t>кількість класів в яких планується придбання дидактичних матеріалів</t>
  </si>
  <si>
    <t>кількість учнів для яких планується придбання сучасних меблів</t>
  </si>
  <si>
    <t>середні витрати на одного учня</t>
  </si>
  <si>
    <t>відсоток класів в яких планується придбання дидактичних матеріалів</t>
  </si>
  <si>
    <t>відсоток учнів для яких планується придбання сучасних меблів</t>
  </si>
  <si>
    <t>обсяг видатків для придбання комп'ютерної техніки</t>
  </si>
  <si>
    <t>обсяг видатків для придбання інтерактивної панелі</t>
  </si>
  <si>
    <t>кількість установ (закладів) в яких буде здійснено придбання комп'ютерної техніки</t>
  </si>
  <si>
    <t>середні витрати на придбання комп'ютерної техніки</t>
  </si>
  <si>
    <t>кількість установ (закладів) в яких буде здійснено на придбання інтерактивної панелі</t>
  </si>
  <si>
    <t>середні витрати на придбання інтерактивної панелі</t>
  </si>
  <si>
    <t>відсоток закладів в яких планується придбання комп'ютерної техніки</t>
  </si>
  <si>
    <t>відсоток закладів в яких планується придбання інтерактивної панелі</t>
  </si>
  <si>
    <t>обсяг видатків на придбання  комп'ютерної техніки</t>
  </si>
  <si>
    <t>кількість установ (закладів) в яких буде здійснено придбання комп'ютерного обладнання</t>
  </si>
  <si>
    <t>середні витрати на придбання комп'ютерного обладнання для одного закладу</t>
  </si>
  <si>
    <t>відсоток закладів в яких планується придбання природно-математичних кабінетів</t>
  </si>
  <si>
    <t>відсоток закладів в яких планується придбання комп'ютерного обладнання</t>
  </si>
  <si>
    <t>обсяг видатків на придбання  комп'ютерного обладнання</t>
  </si>
  <si>
    <t>обсяг видатків на проведення капітального ремонту покрівлі</t>
  </si>
  <si>
    <t>обсяг видатків на проведення капітального ремонту коридору</t>
  </si>
  <si>
    <t>обсяг видатків на проведення капітального ремонту туалетних кімнат</t>
  </si>
  <si>
    <t>обсяг видатків на проведення капітального ремонту фасаду</t>
  </si>
  <si>
    <t>обсяг видатків на капітальний ремонт навчальних кабенетів ЗОШ 93, 54, 65, 162, коридору 2 поверху ЗОШ 93</t>
  </si>
  <si>
    <t>обсяг видатків на капітальний ремонт приміщення</t>
  </si>
  <si>
    <t>обсяг видатків на капітальний ремонт будівлі</t>
  </si>
  <si>
    <t>обсяг видатків на капітальний ремонт спортивної зали ЗОШ 28</t>
  </si>
  <si>
    <t>обсяг видатків на капітальний ремонт асфальтобетонного покриття території в ЗОШ 39, 76</t>
  </si>
  <si>
    <t>обсяг видатків на капітальний ремонт парканів ЗОШ 59, 115</t>
  </si>
  <si>
    <t>кількість установ (закладів) в яких планується проведення капітальних ремонтів</t>
  </si>
  <si>
    <t>середні витрати на проведення капітального ремонту покрівлі</t>
  </si>
  <si>
    <t>середні витрати на проведення капітального ремонту коридору</t>
  </si>
  <si>
    <t>середні витрати на проведення капітального ремонту туалетних кімнат</t>
  </si>
  <si>
    <t>середні витрати на  капітальний ремонт фасаду</t>
  </si>
  <si>
    <t>середні витрати на  капітальний ремонт навчальних кабенетів ЗОШ 93, 54, 162, коридору 2 поверху ЗОШ 93</t>
  </si>
  <si>
    <t>середні витрати на  капітальний ремонт приміщень</t>
  </si>
  <si>
    <t>середні витрати на  капітальний ремонт будівлі</t>
  </si>
  <si>
    <t>середні витрати на  капітальний ремонт спортивної зали ЗОШ 28</t>
  </si>
  <si>
    <t>середні витрати на  капітальний ремонт асфальтобетенного покриття території в ЗОШ 39, 76</t>
  </si>
  <si>
    <t>середні витрати на  капітальний ремонт парканів ЗОШ 59, 115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</si>
</sst>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#,##0.000"/>
    <numFmt numFmtId="195" formatCode="#,##0.0"/>
    <numFmt numFmtId="196" formatCode="0.0000"/>
    <numFmt numFmtId="197" formatCode="0.000000"/>
    <numFmt numFmtId="198" formatCode="0.00000"/>
  </numFmts>
  <fonts count="54">
    <font>
      <sz val="10"/>
      <name val="Arial Cyr"/>
      <family val="0"/>
    </font>
    <font>
      <u val="single"/>
      <sz val="7.5"/>
      <color indexed="12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3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1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vertical="justify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9" fontId="14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4" fontId="15" fillId="0" borderId="12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2" xfId="0" applyFont="1" applyBorder="1" applyAlignment="1">
      <alignment vertical="center"/>
    </xf>
    <xf numFmtId="4" fontId="15" fillId="0" borderId="12" xfId="0" applyNumberFormat="1" applyFont="1" applyFill="1" applyBorder="1" applyAlignment="1">
      <alignment horizontal="right" vertical="center"/>
    </xf>
    <xf numFmtId="49" fontId="15" fillId="0" borderId="12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4" fontId="15" fillId="0" borderId="12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7" fillId="0" borderId="10" xfId="53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5" fillId="0" borderId="10" xfId="53" applyFont="1" applyBorder="1" applyAlignment="1">
      <alignment horizontal="center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53" applyFont="1" applyAlignment="1">
      <alignment horizontal="center"/>
      <protection/>
    </xf>
    <xf numFmtId="0" fontId="15" fillId="0" borderId="0" xfId="0" applyFont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Fill="1" applyAlignment="1">
      <alignment wrapText="1"/>
    </xf>
    <xf numFmtId="0" fontId="10" fillId="0" borderId="0" xfId="0" applyFont="1" applyAlignment="1">
      <alignment vertical="center"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4" fontId="14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left" vertical="justify" wrapText="1"/>
    </xf>
    <xf numFmtId="4" fontId="15" fillId="0" borderId="0" xfId="0" applyNumberFormat="1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4" fontId="15" fillId="0" borderId="16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top" wrapText="1"/>
    </xf>
    <xf numFmtId="4" fontId="15" fillId="0" borderId="12" xfId="0" applyNumberFormat="1" applyFont="1" applyBorder="1" applyAlignment="1">
      <alignment horizontal="right" vertical="top"/>
    </xf>
    <xf numFmtId="0" fontId="13" fillId="0" borderId="12" xfId="0" applyFont="1" applyBorder="1" applyAlignment="1">
      <alignment vertical="top" wrapText="1"/>
    </xf>
    <xf numFmtId="4" fontId="15" fillId="0" borderId="12" xfId="0" applyNumberFormat="1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vertical="top" wrapText="1"/>
    </xf>
    <xf numFmtId="4" fontId="15" fillId="0" borderId="17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vertical="top" wrapText="1"/>
    </xf>
    <xf numFmtId="3" fontId="15" fillId="0" borderId="12" xfId="0" applyNumberFormat="1" applyFont="1" applyBorder="1" applyAlignment="1">
      <alignment horizontal="right" vertical="top"/>
    </xf>
    <xf numFmtId="0" fontId="15" fillId="0" borderId="18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4" fontId="15" fillId="0" borderId="15" xfId="0" applyNumberFormat="1" applyFont="1" applyBorder="1" applyAlignment="1">
      <alignment horizontal="right" vertical="top"/>
    </xf>
    <xf numFmtId="0" fontId="15" fillId="0" borderId="1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/>
    </xf>
    <xf numFmtId="3" fontId="15" fillId="0" borderId="15" xfId="0" applyNumberFormat="1" applyFont="1" applyBorder="1" applyAlignment="1">
      <alignment horizontal="right" vertical="top"/>
    </xf>
    <xf numFmtId="0" fontId="14" fillId="0" borderId="0" xfId="0" applyFont="1" applyAlignment="1">
      <alignment vertical="top"/>
    </xf>
    <xf numFmtId="0" fontId="15" fillId="0" borderId="15" xfId="0" applyFont="1" applyBorder="1" applyAlignment="1">
      <alignment horizontal="left" vertical="top" wrapText="1"/>
    </xf>
    <xf numFmtId="0" fontId="15" fillId="0" borderId="15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4" fontId="15" fillId="0" borderId="12" xfId="0" applyNumberFormat="1" applyFont="1" applyBorder="1" applyAlignment="1">
      <alignment vertical="top"/>
    </xf>
    <xf numFmtId="3" fontId="15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/>
    </xf>
    <xf numFmtId="49" fontId="15" fillId="0" borderId="11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vertical="top"/>
    </xf>
    <xf numFmtId="0" fontId="15" fillId="0" borderId="11" xfId="0" applyFont="1" applyBorder="1" applyAlignment="1">
      <alignment horizontal="center" vertical="top"/>
    </xf>
    <xf numFmtId="0" fontId="15" fillId="0" borderId="15" xfId="0" applyFont="1" applyBorder="1" applyAlignment="1">
      <alignment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3" fillId="0" borderId="12" xfId="0" applyFont="1" applyBorder="1" applyAlignment="1">
      <alignment vertical="top"/>
    </xf>
    <xf numFmtId="0" fontId="15" fillId="0" borderId="16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top"/>
    </xf>
    <xf numFmtId="0" fontId="15" fillId="0" borderId="20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right" vertical="center"/>
    </xf>
    <xf numFmtId="4" fontId="15" fillId="0" borderId="16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5" fillId="0" borderId="12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left" wrapText="1"/>
    </xf>
    <xf numFmtId="0" fontId="15" fillId="0" borderId="16" xfId="0" applyNumberFormat="1" applyFont="1" applyBorder="1" applyAlignment="1">
      <alignment horizontal="left" wrapText="1"/>
    </xf>
    <xf numFmtId="0" fontId="15" fillId="0" borderId="20" xfId="0" applyNumberFormat="1" applyFont="1" applyBorder="1" applyAlignment="1">
      <alignment horizontal="left" wrapText="1"/>
    </xf>
    <xf numFmtId="0" fontId="14" fillId="0" borderId="11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5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7" fillId="0" borderId="10" xfId="53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16" fillId="0" borderId="14" xfId="53" applyFont="1" applyBorder="1" applyAlignment="1">
      <alignment horizontal="center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парат на 201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290"/>
  <sheetViews>
    <sheetView tabSelected="1" zoomScalePageLayoutView="0" workbookViewId="0" topLeftCell="A67">
      <selection activeCell="L21" sqref="L21"/>
    </sheetView>
  </sheetViews>
  <sheetFormatPr defaultColWidth="9.00390625" defaultRowHeight="12.75"/>
  <cols>
    <col min="1" max="1" width="9.125" style="1" customWidth="1"/>
    <col min="2" max="4" width="18.875" style="1" customWidth="1"/>
    <col min="5" max="5" width="20.25390625" style="1" customWidth="1"/>
    <col min="6" max="7" width="21.75390625" style="1" customWidth="1"/>
    <col min="8" max="8" width="18.75390625" style="1" customWidth="1"/>
    <col min="9" max="9" width="10.25390625" style="1" bestFit="1" customWidth="1"/>
    <col min="10" max="10" width="16.75390625" style="1" customWidth="1"/>
    <col min="11" max="12" width="17.625" style="1" customWidth="1"/>
    <col min="13" max="13" width="13.25390625" style="1" customWidth="1"/>
    <col min="14" max="14" width="9.00390625" style="1" customWidth="1"/>
    <col min="15" max="16384" width="9.125" style="1" customWidth="1"/>
  </cols>
  <sheetData>
    <row r="1" spans="7:14" ht="15" customHeight="1">
      <c r="G1" s="2"/>
      <c r="H1" s="134" t="s">
        <v>1</v>
      </c>
      <c r="I1" s="134"/>
      <c r="J1" s="134"/>
      <c r="K1" s="134"/>
      <c r="L1" s="134"/>
      <c r="M1" s="3"/>
      <c r="N1" s="2"/>
    </row>
    <row r="2" spans="7:14" ht="15.75" customHeight="1">
      <c r="G2" s="2"/>
      <c r="H2" s="134" t="s">
        <v>49</v>
      </c>
      <c r="I2" s="134"/>
      <c r="J2" s="134"/>
      <c r="K2" s="134"/>
      <c r="L2" s="134"/>
      <c r="M2" s="3"/>
      <c r="N2" s="2"/>
    </row>
    <row r="3" spans="7:14" ht="15.75" customHeight="1">
      <c r="G3" s="2"/>
      <c r="H3" s="135" t="s">
        <v>122</v>
      </c>
      <c r="I3" s="134"/>
      <c r="J3" s="134"/>
      <c r="K3" s="134"/>
      <c r="L3" s="134"/>
      <c r="M3" s="3"/>
      <c r="N3" s="2"/>
    </row>
    <row r="4" spans="7:14" ht="19.5" customHeight="1">
      <c r="G4" s="2"/>
      <c r="H4" s="136" t="s">
        <v>1</v>
      </c>
      <c r="I4" s="136"/>
      <c r="J4" s="136"/>
      <c r="K4" s="136"/>
      <c r="L4" s="136"/>
      <c r="M4" s="5"/>
      <c r="N4" s="2"/>
    </row>
    <row r="5" spans="7:14" ht="13.5" customHeight="1">
      <c r="G5" s="2"/>
      <c r="H5" s="134" t="s">
        <v>2</v>
      </c>
      <c r="I5" s="134"/>
      <c r="J5" s="134"/>
      <c r="K5" s="134"/>
      <c r="L5" s="134"/>
      <c r="M5" s="5"/>
      <c r="N5" s="2"/>
    </row>
    <row r="6" spans="7:14" ht="15" customHeight="1">
      <c r="G6" s="2"/>
      <c r="H6" s="137" t="s">
        <v>50</v>
      </c>
      <c r="I6" s="137"/>
      <c r="J6" s="137"/>
      <c r="K6" s="137"/>
      <c r="L6" s="137"/>
      <c r="M6" s="6"/>
      <c r="N6" s="2"/>
    </row>
    <row r="7" spans="7:14" ht="15.75">
      <c r="G7" s="2"/>
      <c r="H7" s="138" t="s">
        <v>51</v>
      </c>
      <c r="I7" s="138"/>
      <c r="J7" s="138"/>
      <c r="K7" s="138"/>
      <c r="L7" s="138"/>
      <c r="M7" s="5"/>
      <c r="N7" s="2"/>
    </row>
    <row r="8" spans="7:14" ht="11.25" customHeight="1">
      <c r="G8" s="2"/>
      <c r="H8" s="139" t="s">
        <v>3</v>
      </c>
      <c r="I8" s="139"/>
      <c r="J8" s="139"/>
      <c r="K8" s="139"/>
      <c r="L8" s="139"/>
      <c r="M8" s="5"/>
      <c r="N8" s="2"/>
    </row>
    <row r="9" spans="7:14" ht="12.75" customHeight="1">
      <c r="G9" s="2"/>
      <c r="I9" s="4"/>
      <c r="J9" s="4"/>
      <c r="K9" s="4"/>
      <c r="L9" s="4"/>
      <c r="M9" s="5"/>
      <c r="N9" s="2"/>
    </row>
    <row r="10" spans="7:14" ht="12.75" customHeight="1">
      <c r="G10" s="2"/>
      <c r="H10" s="5"/>
      <c r="I10" s="83"/>
      <c r="J10" s="83" t="s">
        <v>135</v>
      </c>
      <c r="K10" s="84"/>
      <c r="M10" s="5"/>
      <c r="N10" s="2"/>
    </row>
    <row r="11" spans="7:14" ht="12.75" customHeight="1">
      <c r="G11" s="2"/>
      <c r="H11" s="5"/>
      <c r="I11" s="5"/>
      <c r="J11" s="7"/>
      <c r="K11" s="5"/>
      <c r="M11" s="5"/>
      <c r="N11" s="2"/>
    </row>
    <row r="12" spans="7:14" ht="15.75" customHeight="1">
      <c r="G12" s="2"/>
      <c r="H12" s="2"/>
      <c r="I12" s="2"/>
      <c r="J12" s="2"/>
      <c r="K12" s="2"/>
      <c r="L12" s="2"/>
      <c r="M12" s="2"/>
      <c r="N12" s="2"/>
    </row>
    <row r="13" spans="1:14" s="9" customFormat="1" ht="15" customHeight="1">
      <c r="A13" s="140" t="s">
        <v>4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8"/>
      <c r="N13" s="8"/>
    </row>
    <row r="14" spans="1:14" s="9" customFormat="1" ht="14.25" customHeight="1">
      <c r="A14" s="141" t="s">
        <v>5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8"/>
      <c r="N14" s="8"/>
    </row>
    <row r="15" spans="1:12" ht="18.75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s="11" customFormat="1" ht="14.25" customHeight="1">
      <c r="A16" s="18" t="s">
        <v>6</v>
      </c>
      <c r="B16" s="19"/>
      <c r="C16" s="20"/>
      <c r="D16" s="19" t="s">
        <v>52</v>
      </c>
      <c r="E16" s="19"/>
      <c r="F16" s="19"/>
      <c r="G16" s="19"/>
      <c r="H16" s="21"/>
      <c r="I16" s="21"/>
      <c r="J16" s="21"/>
      <c r="K16" s="21"/>
      <c r="L16" s="22"/>
    </row>
    <row r="17" spans="1:12" ht="14.25" customHeight="1">
      <c r="A17" s="16" t="s">
        <v>48</v>
      </c>
      <c r="B17" s="17"/>
      <c r="C17" s="23"/>
      <c r="D17" s="25" t="s">
        <v>7</v>
      </c>
      <c r="E17" s="17"/>
      <c r="F17" s="17"/>
      <c r="G17" s="17"/>
      <c r="H17" s="24"/>
      <c r="I17" s="24"/>
      <c r="J17" s="24"/>
      <c r="K17" s="24"/>
      <c r="L17" s="17"/>
    </row>
    <row r="18" spans="1:12" ht="18" customHeight="1">
      <c r="A18" s="16"/>
      <c r="B18" s="17"/>
      <c r="C18" s="23"/>
      <c r="D18" s="25"/>
      <c r="E18" s="17"/>
      <c r="F18" s="17"/>
      <c r="G18" s="17"/>
      <c r="H18" s="24"/>
      <c r="I18" s="24"/>
      <c r="J18" s="24"/>
      <c r="K18" s="24"/>
      <c r="L18" s="17"/>
    </row>
    <row r="19" spans="1:12" s="11" customFormat="1" ht="14.25" customHeight="1">
      <c r="A19" s="18" t="s">
        <v>8</v>
      </c>
      <c r="B19" s="19"/>
      <c r="C19" s="20"/>
      <c r="D19" s="19" t="s">
        <v>52</v>
      </c>
      <c r="E19" s="19"/>
      <c r="F19" s="19"/>
      <c r="G19" s="19"/>
      <c r="H19" s="21"/>
      <c r="I19" s="21"/>
      <c r="J19" s="21"/>
      <c r="K19" s="21"/>
      <c r="L19" s="22"/>
    </row>
    <row r="20" spans="1:12" ht="14.25" customHeight="1">
      <c r="A20" s="16" t="s">
        <v>48</v>
      </c>
      <c r="B20" s="17"/>
      <c r="C20" s="25"/>
      <c r="D20" s="25" t="s">
        <v>9</v>
      </c>
      <c r="E20" s="17"/>
      <c r="F20" s="17"/>
      <c r="G20" s="17"/>
      <c r="H20" s="24"/>
      <c r="I20" s="24"/>
      <c r="J20" s="24"/>
      <c r="K20" s="24"/>
      <c r="L20" s="17"/>
    </row>
    <row r="21" spans="1:12" ht="16.5" customHeight="1">
      <c r="A21" s="17"/>
      <c r="B21" s="17"/>
      <c r="C21" s="25"/>
      <c r="D21" s="25"/>
      <c r="E21" s="17"/>
      <c r="F21" s="17"/>
      <c r="G21" s="17"/>
      <c r="H21" s="24"/>
      <c r="I21" s="24"/>
      <c r="J21" s="24"/>
      <c r="K21" s="24"/>
      <c r="L21" s="17"/>
    </row>
    <row r="22" spans="1:12" s="11" customFormat="1" ht="33.75" customHeight="1">
      <c r="A22" s="81" t="s">
        <v>43</v>
      </c>
      <c r="B22" s="19"/>
      <c r="C22" s="22"/>
      <c r="D22" s="60" t="s">
        <v>44</v>
      </c>
      <c r="E22" s="142" t="s">
        <v>45</v>
      </c>
      <c r="F22" s="142"/>
      <c r="G22" s="142"/>
      <c r="H22" s="142"/>
      <c r="I22" s="142"/>
      <c r="J22" s="142"/>
      <c r="K22" s="68"/>
      <c r="L22" s="68"/>
    </row>
    <row r="23" spans="1:12" ht="14.25" customHeight="1">
      <c r="A23" s="17" t="s">
        <v>48</v>
      </c>
      <c r="B23" s="17"/>
      <c r="C23" s="17"/>
      <c r="D23" s="61" t="s">
        <v>10</v>
      </c>
      <c r="E23" s="143" t="s">
        <v>11</v>
      </c>
      <c r="F23" s="143"/>
      <c r="G23" s="24"/>
      <c r="H23" s="24"/>
      <c r="I23" s="24"/>
      <c r="J23" s="24"/>
      <c r="K23" s="24"/>
      <c r="L23" s="17"/>
    </row>
    <row r="24" spans="1:12" ht="9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s="12" customFormat="1" ht="14.25" customHeight="1">
      <c r="A25" s="26" t="s">
        <v>12</v>
      </c>
      <c r="B25" s="26"/>
      <c r="C25" s="26"/>
      <c r="D25" s="26"/>
      <c r="E25" s="62">
        <f>E26+E27</f>
        <v>158978149</v>
      </c>
      <c r="F25" s="26" t="s">
        <v>13</v>
      </c>
      <c r="G25" s="26"/>
      <c r="H25" s="26"/>
      <c r="I25" s="26"/>
      <c r="J25" s="26"/>
      <c r="K25" s="26"/>
      <c r="L25" s="26"/>
    </row>
    <row r="26" spans="1:12" s="12" customFormat="1" ht="14.25" customHeight="1">
      <c r="A26" s="26"/>
      <c r="B26" s="22" t="s">
        <v>14</v>
      </c>
      <c r="C26" s="22"/>
      <c r="D26" s="22"/>
      <c r="E26" s="62">
        <v>136433279</v>
      </c>
      <c r="F26" s="26" t="s">
        <v>13</v>
      </c>
      <c r="G26" s="26"/>
      <c r="H26" s="26"/>
      <c r="I26" s="26"/>
      <c r="J26" s="26"/>
      <c r="K26" s="26"/>
      <c r="L26" s="26"/>
    </row>
    <row r="27" spans="1:12" s="12" customFormat="1" ht="14.25" customHeight="1">
      <c r="A27" s="26"/>
      <c r="B27" s="22" t="s">
        <v>15</v>
      </c>
      <c r="C27" s="22"/>
      <c r="D27" s="22"/>
      <c r="E27" s="62">
        <v>22544870</v>
      </c>
      <c r="F27" s="26" t="s">
        <v>13</v>
      </c>
      <c r="G27" s="26"/>
      <c r="H27" s="26"/>
      <c r="I27" s="26"/>
      <c r="J27" s="26"/>
      <c r="K27" s="26"/>
      <c r="L27" s="26"/>
    </row>
    <row r="28" spans="1:12" s="11" customFormat="1" ht="18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s="11" customFormat="1" ht="20.25" customHeight="1">
      <c r="A29" s="26" t="s">
        <v>16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s="11" customFormat="1" ht="18.75" customHeight="1">
      <c r="A30" s="144" t="s">
        <v>53</v>
      </c>
      <c r="B30" s="144"/>
      <c r="C30" s="144"/>
      <c r="D30" s="144"/>
      <c r="E30" s="144"/>
      <c r="F30" s="144"/>
      <c r="G30" s="144"/>
      <c r="H30" s="144"/>
      <c r="I30" s="22"/>
      <c r="J30" s="22"/>
      <c r="K30" s="22"/>
      <c r="L30" s="22"/>
    </row>
    <row r="31" spans="1:12" s="11" customFormat="1" ht="18.75" customHeight="1">
      <c r="A31" s="144" t="s">
        <v>54</v>
      </c>
      <c r="B31" s="144"/>
      <c r="C31" s="144"/>
      <c r="D31" s="144"/>
      <c r="E31" s="144"/>
      <c r="F31" s="144"/>
      <c r="G31" s="144"/>
      <c r="H31" s="144"/>
      <c r="I31" s="22"/>
      <c r="J31" s="22"/>
      <c r="K31" s="22"/>
      <c r="L31" s="22"/>
    </row>
    <row r="32" spans="1:12" s="11" customFormat="1" ht="18.75" customHeight="1">
      <c r="A32" s="144" t="s">
        <v>77</v>
      </c>
      <c r="B32" s="144"/>
      <c r="C32" s="144"/>
      <c r="D32" s="144"/>
      <c r="E32" s="144"/>
      <c r="F32" s="144"/>
      <c r="G32" s="144"/>
      <c r="H32" s="144"/>
      <c r="I32" s="22"/>
      <c r="J32" s="22"/>
      <c r="K32" s="22"/>
      <c r="L32" s="22"/>
    </row>
    <row r="33" spans="1:12" s="11" customFormat="1" ht="18.75" customHeight="1">
      <c r="A33" s="144" t="s">
        <v>55</v>
      </c>
      <c r="B33" s="144"/>
      <c r="C33" s="144"/>
      <c r="D33" s="144"/>
      <c r="E33" s="144"/>
      <c r="F33" s="144"/>
      <c r="G33" s="144"/>
      <c r="H33" s="144"/>
      <c r="I33" s="22"/>
      <c r="J33" s="22"/>
      <c r="K33" s="22"/>
      <c r="L33" s="22"/>
    </row>
    <row r="34" spans="1:12" s="11" customFormat="1" ht="27.75" customHeight="1">
      <c r="A34" s="145" t="s">
        <v>56</v>
      </c>
      <c r="B34" s="145"/>
      <c r="C34" s="145"/>
      <c r="D34" s="145"/>
      <c r="E34" s="145"/>
      <c r="F34" s="145"/>
      <c r="G34" s="145"/>
      <c r="H34" s="145"/>
      <c r="I34" s="145"/>
      <c r="J34" s="145"/>
      <c r="K34" s="22"/>
      <c r="L34" s="22"/>
    </row>
    <row r="35" spans="1:12" s="11" customFormat="1" ht="27.75" customHeight="1">
      <c r="A35" s="145" t="s">
        <v>57</v>
      </c>
      <c r="B35" s="145"/>
      <c r="C35" s="145"/>
      <c r="D35" s="145"/>
      <c r="E35" s="145"/>
      <c r="F35" s="145"/>
      <c r="G35" s="145"/>
      <c r="H35" s="145"/>
      <c r="I35" s="145"/>
      <c r="J35" s="145"/>
      <c r="K35" s="22"/>
      <c r="L35" s="22"/>
    </row>
    <row r="36" spans="1:12" s="11" customFormat="1" ht="18.75" customHeight="1">
      <c r="A36" s="144" t="s">
        <v>58</v>
      </c>
      <c r="B36" s="144"/>
      <c r="C36" s="144"/>
      <c r="D36" s="144"/>
      <c r="E36" s="144"/>
      <c r="F36" s="144"/>
      <c r="G36" s="144"/>
      <c r="H36" s="144"/>
      <c r="I36" s="144"/>
      <c r="J36" s="144"/>
      <c r="K36" s="22"/>
      <c r="L36" s="22"/>
    </row>
    <row r="37" spans="1:12" s="11" customFormat="1" ht="18.75" customHeight="1">
      <c r="A37" s="144" t="s">
        <v>59</v>
      </c>
      <c r="B37" s="144"/>
      <c r="C37" s="144"/>
      <c r="D37" s="144"/>
      <c r="E37" s="144"/>
      <c r="F37" s="144"/>
      <c r="G37" s="144"/>
      <c r="H37" s="144"/>
      <c r="I37" s="144"/>
      <c r="J37" s="144"/>
      <c r="K37" s="22"/>
      <c r="L37" s="22"/>
    </row>
    <row r="38" spans="1:12" s="11" customFormat="1" ht="18.75" customHeight="1">
      <c r="A38" s="144" t="s">
        <v>60</v>
      </c>
      <c r="B38" s="144"/>
      <c r="C38" s="144"/>
      <c r="D38" s="144"/>
      <c r="E38" s="144"/>
      <c r="F38" s="144"/>
      <c r="G38" s="144"/>
      <c r="H38" s="144"/>
      <c r="I38" s="144"/>
      <c r="J38" s="144"/>
      <c r="K38" s="22"/>
      <c r="L38" s="22"/>
    </row>
    <row r="39" spans="1:12" s="11" customFormat="1" ht="27.75" customHeight="1" hidden="1">
      <c r="A39" s="145" t="s">
        <v>61</v>
      </c>
      <c r="B39" s="145"/>
      <c r="C39" s="145"/>
      <c r="D39" s="145"/>
      <c r="E39" s="145"/>
      <c r="F39" s="145"/>
      <c r="G39" s="145"/>
      <c r="H39" s="145"/>
      <c r="I39" s="145"/>
      <c r="J39" s="145"/>
      <c r="K39" s="22"/>
      <c r="L39" s="22"/>
    </row>
    <row r="40" spans="1:12" s="11" customFormat="1" ht="32.25" customHeight="1">
      <c r="A40" s="146" t="s">
        <v>136</v>
      </c>
      <c r="B40" s="146"/>
      <c r="C40" s="146"/>
      <c r="D40" s="146"/>
      <c r="E40" s="146"/>
      <c r="F40" s="146"/>
      <c r="G40" s="146"/>
      <c r="H40" s="146"/>
      <c r="I40" s="77"/>
      <c r="J40" s="77"/>
      <c r="K40" s="22"/>
      <c r="L40" s="22"/>
    </row>
    <row r="41" spans="1:12" s="11" customFormat="1" ht="1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22"/>
      <c r="L41" s="22"/>
    </row>
    <row r="42" spans="1:12" s="11" customFormat="1" ht="15.7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22"/>
      <c r="L42" s="22"/>
    </row>
    <row r="43" spans="1:12" s="11" customFormat="1" ht="15.75">
      <c r="A43" s="147" t="s">
        <v>112</v>
      </c>
      <c r="B43" s="147"/>
      <c r="C43" s="147"/>
      <c r="D43" s="147"/>
      <c r="E43" s="147"/>
      <c r="F43" s="147"/>
      <c r="G43" s="147"/>
      <c r="H43" s="147"/>
      <c r="I43" s="77"/>
      <c r="J43" s="77"/>
      <c r="K43" s="22"/>
      <c r="L43" s="22"/>
    </row>
    <row r="44" spans="1:12" s="11" customFormat="1" ht="15.75">
      <c r="A44" s="78"/>
      <c r="B44" s="78"/>
      <c r="C44" s="78"/>
      <c r="D44" s="78"/>
      <c r="E44" s="78"/>
      <c r="F44" s="78"/>
      <c r="G44" s="78"/>
      <c r="H44" s="78"/>
      <c r="I44" s="77"/>
      <c r="J44" s="77"/>
      <c r="K44" s="22"/>
      <c r="L44" s="22"/>
    </row>
    <row r="45" spans="1:12" s="11" customFormat="1" ht="15.75">
      <c r="A45" s="80" t="s">
        <v>120</v>
      </c>
      <c r="B45" s="148" t="s">
        <v>121</v>
      </c>
      <c r="C45" s="149"/>
      <c r="D45" s="149"/>
      <c r="E45" s="149"/>
      <c r="F45" s="149"/>
      <c r="G45" s="149"/>
      <c r="H45" s="150"/>
      <c r="I45" s="77"/>
      <c r="J45" s="77"/>
      <c r="K45" s="22"/>
      <c r="L45" s="22"/>
    </row>
    <row r="46" spans="1:12" s="11" customFormat="1" ht="32.25" customHeight="1">
      <c r="A46" s="80">
        <v>1</v>
      </c>
      <c r="B46" s="151" t="s">
        <v>123</v>
      </c>
      <c r="C46" s="152"/>
      <c r="D46" s="152"/>
      <c r="E46" s="152"/>
      <c r="F46" s="152"/>
      <c r="G46" s="152"/>
      <c r="H46" s="153"/>
      <c r="I46" s="77"/>
      <c r="J46" s="77"/>
      <c r="K46" s="22"/>
      <c r="L46" s="22"/>
    </row>
    <row r="47" spans="1:12" s="11" customFormat="1" ht="15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22"/>
      <c r="L47" s="22"/>
    </row>
    <row r="48" spans="1:14" s="11" customFormat="1" ht="14.25" customHeight="1">
      <c r="A48" s="20" t="s">
        <v>113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13"/>
      <c r="N48" s="13"/>
    </row>
    <row r="49" spans="1:16" s="11" customFormat="1" ht="17.25" customHeight="1">
      <c r="A49" s="144" t="s">
        <v>78</v>
      </c>
      <c r="B49" s="144"/>
      <c r="C49" s="144"/>
      <c r="D49" s="144"/>
      <c r="E49" s="144"/>
      <c r="F49" s="144"/>
      <c r="G49" s="144"/>
      <c r="H49" s="144"/>
      <c r="I49" s="144"/>
      <c r="J49" s="144"/>
      <c r="K49" s="20"/>
      <c r="L49" s="21"/>
      <c r="M49" s="10"/>
      <c r="N49" s="10"/>
      <c r="O49" s="10"/>
      <c r="P49" s="10"/>
    </row>
    <row r="50" spans="1:16" s="11" customFormat="1" ht="17.2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1"/>
      <c r="M50" s="10"/>
      <c r="N50" s="10"/>
      <c r="O50" s="10"/>
      <c r="P50" s="10"/>
    </row>
    <row r="51" spans="1:12" s="11" customFormat="1" ht="18" customHeight="1">
      <c r="A51" s="27" t="s">
        <v>114</v>
      </c>
      <c r="B51" s="26"/>
      <c r="C51" s="26"/>
      <c r="D51" s="26"/>
      <c r="E51" s="26"/>
      <c r="F51" s="22"/>
      <c r="G51" s="22"/>
      <c r="H51" s="22"/>
      <c r="I51" s="22"/>
      <c r="J51" s="22"/>
      <c r="K51" s="22"/>
      <c r="L51" s="22"/>
    </row>
    <row r="52" spans="1:14" s="11" customFormat="1" ht="21.75" customHeight="1">
      <c r="A52" s="28" t="s">
        <v>17</v>
      </c>
      <c r="B52" s="154" t="s">
        <v>18</v>
      </c>
      <c r="C52" s="155"/>
      <c r="D52" s="155"/>
      <c r="E52" s="155"/>
      <c r="F52" s="155"/>
      <c r="G52" s="155"/>
      <c r="H52" s="156"/>
      <c r="I52" s="21"/>
      <c r="J52" s="21"/>
      <c r="K52" s="21"/>
      <c r="L52" s="21"/>
      <c r="M52" s="10"/>
      <c r="N52" s="10"/>
    </row>
    <row r="53" spans="1:14" s="11" customFormat="1" ht="21.75" customHeight="1">
      <c r="A53" s="28">
        <v>1</v>
      </c>
      <c r="B53" s="157" t="s">
        <v>47</v>
      </c>
      <c r="C53" s="158"/>
      <c r="D53" s="158"/>
      <c r="E53" s="158"/>
      <c r="F53" s="158"/>
      <c r="G53" s="158"/>
      <c r="H53" s="159"/>
      <c r="I53" s="21"/>
      <c r="J53" s="21"/>
      <c r="K53" s="21"/>
      <c r="L53" s="21"/>
      <c r="M53" s="10"/>
      <c r="N53" s="10"/>
    </row>
    <row r="54" spans="1:12" s="11" customFormat="1" ht="13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s="11" customFormat="1" ht="21.75" customHeight="1">
      <c r="A55" s="26" t="s">
        <v>115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s="11" customFormat="1" ht="15" customHeight="1">
      <c r="A56" s="26"/>
      <c r="B56" s="22"/>
      <c r="C56" s="22"/>
      <c r="D56" s="22"/>
      <c r="E56" s="22"/>
      <c r="F56" s="22"/>
      <c r="G56" s="22"/>
      <c r="H56" s="29" t="s">
        <v>19</v>
      </c>
      <c r="I56" s="22"/>
      <c r="J56" s="22"/>
      <c r="K56" s="22"/>
      <c r="L56" s="22"/>
    </row>
    <row r="57" spans="1:12" s="11" customFormat="1" ht="33" customHeight="1">
      <c r="A57" s="30" t="s">
        <v>17</v>
      </c>
      <c r="B57" s="148" t="s">
        <v>20</v>
      </c>
      <c r="C57" s="149"/>
      <c r="D57" s="150"/>
      <c r="E57" s="30" t="s">
        <v>21</v>
      </c>
      <c r="F57" s="30" t="s">
        <v>22</v>
      </c>
      <c r="G57" s="30" t="s">
        <v>23</v>
      </c>
      <c r="H57" s="31" t="s">
        <v>24</v>
      </c>
      <c r="I57" s="32"/>
      <c r="J57" s="21"/>
      <c r="K57" s="21"/>
      <c r="L57" s="22"/>
    </row>
    <row r="58" spans="1:12" s="11" customFormat="1" ht="15.75" customHeight="1">
      <c r="A58" s="53">
        <v>1</v>
      </c>
      <c r="B58" s="160">
        <v>2</v>
      </c>
      <c r="C58" s="161"/>
      <c r="D58" s="162"/>
      <c r="E58" s="53">
        <v>3</v>
      </c>
      <c r="F58" s="53">
        <v>4</v>
      </c>
      <c r="G58" s="53">
        <v>5</v>
      </c>
      <c r="H58" s="54">
        <v>6</v>
      </c>
      <c r="I58" s="32"/>
      <c r="J58" s="21"/>
      <c r="K58" s="21"/>
      <c r="L58" s="22"/>
    </row>
    <row r="59" spans="1:12" s="11" customFormat="1" ht="34.5" customHeight="1">
      <c r="A59" s="86">
        <v>1</v>
      </c>
      <c r="B59" s="118" t="s">
        <v>79</v>
      </c>
      <c r="C59" s="133"/>
      <c r="D59" s="124"/>
      <c r="E59" s="87">
        <f>E26-E61-E60-E62-E63-E64-E65</f>
        <v>131245848</v>
      </c>
      <c r="F59" s="87">
        <f>E27-F60-F66-F67-F68-F69-F70-F71-F72-F73-F74</f>
        <v>58003</v>
      </c>
      <c r="G59" s="87"/>
      <c r="H59" s="87">
        <f aca="true" t="shared" si="0" ref="H59:H65">E59+F59</f>
        <v>131303851</v>
      </c>
      <c r="I59" s="34"/>
      <c r="J59" s="21"/>
      <c r="K59" s="21"/>
      <c r="L59" s="22"/>
    </row>
    <row r="60" spans="1:12" s="11" customFormat="1" ht="36.75" customHeight="1">
      <c r="A60" s="86">
        <v>2</v>
      </c>
      <c r="B60" s="118" t="s">
        <v>80</v>
      </c>
      <c r="C60" s="133"/>
      <c r="D60" s="124"/>
      <c r="E60" s="87">
        <v>131248</v>
      </c>
      <c r="F60" s="87">
        <v>42592</v>
      </c>
      <c r="G60" s="87">
        <f>42592</f>
        <v>42592</v>
      </c>
      <c r="H60" s="87">
        <f t="shared" si="0"/>
        <v>173840</v>
      </c>
      <c r="I60" s="21"/>
      <c r="J60" s="21"/>
      <c r="K60" s="21"/>
      <c r="L60" s="22"/>
    </row>
    <row r="61" spans="1:12" s="11" customFormat="1" ht="24" customHeight="1">
      <c r="A61" s="86">
        <v>3</v>
      </c>
      <c r="B61" s="163" t="s">
        <v>62</v>
      </c>
      <c r="C61" s="164"/>
      <c r="D61" s="165"/>
      <c r="E61" s="87">
        <v>1953879</v>
      </c>
      <c r="F61" s="87"/>
      <c r="G61" s="87"/>
      <c r="H61" s="87">
        <f t="shared" si="0"/>
        <v>1953879</v>
      </c>
      <c r="I61" s="21"/>
      <c r="J61" s="21"/>
      <c r="K61" s="21"/>
      <c r="L61" s="22"/>
    </row>
    <row r="62" spans="1:12" s="11" customFormat="1" ht="29.25" customHeight="1">
      <c r="A62" s="86">
        <v>4</v>
      </c>
      <c r="B62" s="118" t="s">
        <v>127</v>
      </c>
      <c r="C62" s="133"/>
      <c r="D62" s="124"/>
      <c r="E62" s="87">
        <v>187539</v>
      </c>
      <c r="F62" s="87"/>
      <c r="G62" s="87"/>
      <c r="H62" s="87">
        <f t="shared" si="0"/>
        <v>187539</v>
      </c>
      <c r="I62" s="21"/>
      <c r="J62" s="21"/>
      <c r="K62" s="21"/>
      <c r="L62" s="22"/>
    </row>
    <row r="63" spans="1:12" s="11" customFormat="1" ht="29.25" customHeight="1">
      <c r="A63" s="86">
        <v>5</v>
      </c>
      <c r="B63" s="118" t="s">
        <v>137</v>
      </c>
      <c r="C63" s="133"/>
      <c r="D63" s="124"/>
      <c r="E63" s="87">
        <v>1410895</v>
      </c>
      <c r="F63" s="87"/>
      <c r="G63" s="87"/>
      <c r="H63" s="87">
        <f t="shared" si="0"/>
        <v>1410895</v>
      </c>
      <c r="I63" s="21"/>
      <c r="J63" s="21"/>
      <c r="K63" s="21"/>
      <c r="L63" s="22"/>
    </row>
    <row r="64" spans="1:12" s="11" customFormat="1" ht="65.25" customHeight="1">
      <c r="A64" s="86">
        <v>6</v>
      </c>
      <c r="B64" s="118" t="s">
        <v>138</v>
      </c>
      <c r="C64" s="133"/>
      <c r="D64" s="124"/>
      <c r="E64" s="87">
        <v>1052708</v>
      </c>
      <c r="F64" s="87"/>
      <c r="G64" s="87"/>
      <c r="H64" s="87">
        <f t="shared" si="0"/>
        <v>1052708</v>
      </c>
      <c r="I64" s="21"/>
      <c r="J64" s="21"/>
      <c r="K64" s="21"/>
      <c r="L64" s="22"/>
    </row>
    <row r="65" spans="1:12" s="11" customFormat="1" ht="49.5" customHeight="1">
      <c r="A65" s="86">
        <v>7</v>
      </c>
      <c r="B65" s="118" t="s">
        <v>139</v>
      </c>
      <c r="C65" s="133"/>
      <c r="D65" s="124"/>
      <c r="E65" s="87">
        <v>451162</v>
      </c>
      <c r="F65" s="87"/>
      <c r="G65" s="87"/>
      <c r="H65" s="87">
        <f t="shared" si="0"/>
        <v>451162</v>
      </c>
      <c r="I65" s="21"/>
      <c r="J65" s="21"/>
      <c r="K65" s="21"/>
      <c r="L65" s="22"/>
    </row>
    <row r="66" spans="1:12" s="11" customFormat="1" ht="29.25" customHeight="1">
      <c r="A66" s="86">
        <v>8</v>
      </c>
      <c r="B66" s="118" t="s">
        <v>99</v>
      </c>
      <c r="C66" s="133"/>
      <c r="D66" s="124"/>
      <c r="E66" s="87"/>
      <c r="F66" s="87">
        <v>399300</v>
      </c>
      <c r="G66" s="87">
        <f>F66</f>
        <v>399300</v>
      </c>
      <c r="H66" s="87">
        <f aca="true" t="shared" si="1" ref="H66:H74">SUM(E66:F66)</f>
        <v>399300</v>
      </c>
      <c r="I66" s="21"/>
      <c r="J66" s="21"/>
      <c r="K66" s="21"/>
      <c r="L66" s="22"/>
    </row>
    <row r="67" spans="1:12" s="11" customFormat="1" ht="29.25" customHeight="1">
      <c r="A67" s="86">
        <v>9</v>
      </c>
      <c r="B67" s="118" t="s">
        <v>124</v>
      </c>
      <c r="C67" s="133"/>
      <c r="D67" s="124"/>
      <c r="E67" s="87"/>
      <c r="F67" s="87">
        <v>197294</v>
      </c>
      <c r="G67" s="87">
        <v>197294</v>
      </c>
      <c r="H67" s="87">
        <f t="shared" si="1"/>
        <v>197294</v>
      </c>
      <c r="I67" s="21"/>
      <c r="J67" s="21"/>
      <c r="K67" s="21"/>
      <c r="L67" s="22"/>
    </row>
    <row r="68" spans="1:12" s="11" customFormat="1" ht="54" customHeight="1">
      <c r="A68" s="86">
        <v>10</v>
      </c>
      <c r="B68" s="118" t="s">
        <v>125</v>
      </c>
      <c r="C68" s="133"/>
      <c r="D68" s="124"/>
      <c r="E68" s="87"/>
      <c r="F68" s="87">
        <v>84555</v>
      </c>
      <c r="G68" s="87">
        <v>84555</v>
      </c>
      <c r="H68" s="87">
        <f t="shared" si="1"/>
        <v>84555</v>
      </c>
      <c r="I68" s="21"/>
      <c r="J68" s="21"/>
      <c r="K68" s="21"/>
      <c r="L68" s="22"/>
    </row>
    <row r="69" spans="1:12" s="11" customFormat="1" ht="68.25" customHeight="1">
      <c r="A69" s="86">
        <v>11</v>
      </c>
      <c r="B69" s="118" t="s">
        <v>138</v>
      </c>
      <c r="C69" s="133"/>
      <c r="D69" s="124"/>
      <c r="E69" s="87"/>
      <c r="F69" s="87">
        <v>566842</v>
      </c>
      <c r="G69" s="87">
        <f>F69</f>
        <v>566842</v>
      </c>
      <c r="H69" s="87">
        <f t="shared" si="1"/>
        <v>566842</v>
      </c>
      <c r="I69" s="21"/>
      <c r="J69" s="21"/>
      <c r="K69" s="21"/>
      <c r="L69" s="22"/>
    </row>
    <row r="70" spans="1:12" s="11" customFormat="1" ht="52.5" customHeight="1">
      <c r="A70" s="86">
        <v>12</v>
      </c>
      <c r="B70" s="118" t="s">
        <v>139</v>
      </c>
      <c r="C70" s="133"/>
      <c r="D70" s="124"/>
      <c r="E70" s="87"/>
      <c r="F70" s="87">
        <v>242933</v>
      </c>
      <c r="G70" s="87">
        <f>F70</f>
        <v>242933</v>
      </c>
      <c r="H70" s="87">
        <f t="shared" si="1"/>
        <v>242933</v>
      </c>
      <c r="I70" s="21"/>
      <c r="J70" s="21"/>
      <c r="K70" s="21"/>
      <c r="L70" s="22"/>
    </row>
    <row r="71" spans="1:12" s="11" customFormat="1" ht="63" customHeight="1">
      <c r="A71" s="86">
        <v>13</v>
      </c>
      <c r="B71" s="118" t="s">
        <v>140</v>
      </c>
      <c r="C71" s="133"/>
      <c r="D71" s="124"/>
      <c r="E71" s="87"/>
      <c r="F71" s="87">
        <v>107346</v>
      </c>
      <c r="G71" s="87">
        <f>F71</f>
        <v>107346</v>
      </c>
      <c r="H71" s="87">
        <f t="shared" si="1"/>
        <v>107346</v>
      </c>
      <c r="I71" s="21"/>
      <c r="J71" s="21"/>
      <c r="K71" s="21"/>
      <c r="L71" s="22"/>
    </row>
    <row r="72" spans="1:12" s="11" customFormat="1" ht="36" customHeight="1">
      <c r="A72" s="86">
        <v>14</v>
      </c>
      <c r="B72" s="118" t="s">
        <v>141</v>
      </c>
      <c r="C72" s="133"/>
      <c r="D72" s="124"/>
      <c r="E72" s="87"/>
      <c r="F72" s="87">
        <v>46005</v>
      </c>
      <c r="G72" s="87">
        <f>F72</f>
        <v>46005</v>
      </c>
      <c r="H72" s="87">
        <f t="shared" si="1"/>
        <v>46005</v>
      </c>
      <c r="I72" s="21"/>
      <c r="J72" s="21"/>
      <c r="K72" s="21"/>
      <c r="L72" s="22"/>
    </row>
    <row r="73" spans="1:12" s="11" customFormat="1" ht="38.25" customHeight="1">
      <c r="A73" s="86">
        <v>15</v>
      </c>
      <c r="B73" s="118" t="s">
        <v>100</v>
      </c>
      <c r="C73" s="133"/>
      <c r="D73" s="124"/>
      <c r="E73" s="87"/>
      <c r="F73" s="87">
        <v>19800000</v>
      </c>
      <c r="G73" s="87">
        <f>F73</f>
        <v>19800000</v>
      </c>
      <c r="H73" s="87">
        <f t="shared" si="1"/>
        <v>19800000</v>
      </c>
      <c r="I73" s="21"/>
      <c r="J73" s="21"/>
      <c r="K73" s="21"/>
      <c r="L73" s="22"/>
    </row>
    <row r="74" spans="1:12" s="11" customFormat="1" ht="50.25" customHeight="1">
      <c r="A74" s="86">
        <v>16</v>
      </c>
      <c r="B74" s="118" t="s">
        <v>101</v>
      </c>
      <c r="C74" s="133"/>
      <c r="D74" s="124"/>
      <c r="E74" s="87"/>
      <c r="F74" s="87">
        <v>1000000</v>
      </c>
      <c r="G74" s="87">
        <v>1000000</v>
      </c>
      <c r="H74" s="87">
        <f t="shared" si="1"/>
        <v>1000000</v>
      </c>
      <c r="I74" s="21"/>
      <c r="J74" s="21"/>
      <c r="K74" s="21"/>
      <c r="L74" s="22"/>
    </row>
    <row r="75" spans="1:12" s="11" customFormat="1" ht="18.75" customHeight="1">
      <c r="A75" s="118" t="s">
        <v>24</v>
      </c>
      <c r="B75" s="133"/>
      <c r="C75" s="133"/>
      <c r="D75" s="124"/>
      <c r="E75" s="87">
        <f>SUM(E59:E74)</f>
        <v>136433279</v>
      </c>
      <c r="F75" s="87">
        <f>SUM(F59:F74)</f>
        <v>22544870</v>
      </c>
      <c r="G75" s="87">
        <f>SUM(G59:G74)</f>
        <v>22486867</v>
      </c>
      <c r="H75" s="87">
        <f>SUM(H59:H74)</f>
        <v>158978149</v>
      </c>
      <c r="I75" s="35"/>
      <c r="J75" s="82"/>
      <c r="K75" s="21"/>
      <c r="L75" s="22"/>
    </row>
    <row r="76" spans="1:12" s="11" customFormat="1" ht="17.25" customHeight="1">
      <c r="A76" s="22"/>
      <c r="B76" s="22"/>
      <c r="C76" s="22"/>
      <c r="D76" s="22"/>
      <c r="E76" s="64"/>
      <c r="F76" s="64"/>
      <c r="G76" s="64"/>
      <c r="H76" s="64"/>
      <c r="I76" s="21"/>
      <c r="J76" s="21"/>
      <c r="K76" s="21"/>
      <c r="L76" s="22"/>
    </row>
    <row r="77" spans="1:12" s="11" customFormat="1" ht="14.25" customHeight="1">
      <c r="A77" s="27" t="s">
        <v>116</v>
      </c>
      <c r="B77" s="26"/>
      <c r="C77" s="26"/>
      <c r="D77" s="36"/>
      <c r="E77" s="26"/>
      <c r="F77" s="26"/>
      <c r="G77" s="36"/>
      <c r="H77" s="22"/>
      <c r="I77" s="22"/>
      <c r="J77" s="22"/>
      <c r="K77" s="22"/>
      <c r="L77" s="22"/>
    </row>
    <row r="78" spans="1:12" s="11" customFormat="1" ht="14.25" customHeight="1">
      <c r="A78" s="22"/>
      <c r="B78" s="65"/>
      <c r="C78" s="65"/>
      <c r="D78" s="65"/>
      <c r="E78" s="65"/>
      <c r="F78" s="65"/>
      <c r="G78" s="22"/>
      <c r="H78" s="29" t="s">
        <v>19</v>
      </c>
      <c r="I78" s="22"/>
      <c r="J78" s="22"/>
      <c r="K78" s="22"/>
      <c r="L78" s="22"/>
    </row>
    <row r="79" spans="1:12" s="11" customFormat="1" ht="20.25" customHeight="1">
      <c r="A79" s="166" t="s">
        <v>25</v>
      </c>
      <c r="B79" s="166"/>
      <c r="C79" s="166"/>
      <c r="D79" s="166"/>
      <c r="E79" s="30" t="s">
        <v>21</v>
      </c>
      <c r="F79" s="30" t="s">
        <v>22</v>
      </c>
      <c r="G79" s="166" t="s">
        <v>24</v>
      </c>
      <c r="H79" s="167"/>
      <c r="I79" s="22"/>
      <c r="J79" s="22"/>
      <c r="K79" s="22"/>
      <c r="L79" s="22"/>
    </row>
    <row r="80" spans="1:12" s="11" customFormat="1" ht="15" customHeight="1">
      <c r="A80" s="160">
        <v>1</v>
      </c>
      <c r="B80" s="161"/>
      <c r="C80" s="161"/>
      <c r="D80" s="162"/>
      <c r="E80" s="53">
        <v>2</v>
      </c>
      <c r="F80" s="53">
        <v>3</v>
      </c>
      <c r="G80" s="160">
        <v>4</v>
      </c>
      <c r="H80" s="162"/>
      <c r="I80" s="22"/>
      <c r="J80" s="22"/>
      <c r="K80" s="22"/>
      <c r="L80" s="22"/>
    </row>
    <row r="81" spans="1:12" s="11" customFormat="1" ht="14.25" customHeight="1">
      <c r="A81" s="168" t="s">
        <v>26</v>
      </c>
      <c r="B81" s="169"/>
      <c r="C81" s="169"/>
      <c r="D81" s="170"/>
      <c r="E81" s="33">
        <f>E75</f>
        <v>136433279</v>
      </c>
      <c r="F81" s="33">
        <f>F75</f>
        <v>22544870</v>
      </c>
      <c r="G81" s="171">
        <f>E81+F81</f>
        <v>158978149</v>
      </c>
      <c r="H81" s="172"/>
      <c r="I81" s="22"/>
      <c r="J81" s="22"/>
      <c r="K81" s="22"/>
      <c r="L81" s="22"/>
    </row>
    <row r="82" spans="1:12" s="11" customFormat="1" ht="14.25" customHeight="1">
      <c r="A82" s="157" t="s">
        <v>24</v>
      </c>
      <c r="B82" s="158"/>
      <c r="C82" s="158"/>
      <c r="D82" s="159"/>
      <c r="E82" s="38">
        <f>E81</f>
        <v>136433279</v>
      </c>
      <c r="F82" s="38">
        <f>F81</f>
        <v>22544870</v>
      </c>
      <c r="G82" s="171">
        <f>G81</f>
        <v>158978149</v>
      </c>
      <c r="H82" s="172"/>
      <c r="I82" s="22"/>
      <c r="J82" s="22"/>
      <c r="K82" s="22"/>
      <c r="L82" s="22"/>
    </row>
    <row r="83" spans="1:12" s="11" customFormat="1" ht="14.2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1:12" s="11" customFormat="1" ht="14.25" customHeight="1">
      <c r="A84" s="26" t="s">
        <v>117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1:12" s="11" customFormat="1" ht="14.2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s="11" customFormat="1" ht="24" customHeight="1">
      <c r="A86" s="30" t="s">
        <v>17</v>
      </c>
      <c r="B86" s="173" t="s">
        <v>27</v>
      </c>
      <c r="C86" s="173"/>
      <c r="D86" s="31" t="s">
        <v>28</v>
      </c>
      <c r="E86" s="31" t="s">
        <v>29</v>
      </c>
      <c r="F86" s="31" t="s">
        <v>21</v>
      </c>
      <c r="G86" s="31" t="s">
        <v>22</v>
      </c>
      <c r="H86" s="31" t="s">
        <v>24</v>
      </c>
      <c r="I86" s="21"/>
      <c r="J86" s="21"/>
      <c r="K86" s="21"/>
      <c r="L86" s="22"/>
    </row>
    <row r="87" spans="1:12" s="11" customFormat="1" ht="15.75" customHeight="1">
      <c r="A87" s="53">
        <v>1</v>
      </c>
      <c r="B87" s="174">
        <v>2</v>
      </c>
      <c r="C87" s="175"/>
      <c r="D87" s="54">
        <v>3</v>
      </c>
      <c r="E87" s="54">
        <v>4</v>
      </c>
      <c r="F87" s="54">
        <v>5</v>
      </c>
      <c r="G87" s="54">
        <v>6</v>
      </c>
      <c r="H87" s="54">
        <v>7</v>
      </c>
      <c r="I87" s="21"/>
      <c r="J87" s="21"/>
      <c r="K87" s="21"/>
      <c r="L87" s="22"/>
    </row>
    <row r="88" spans="1:12" s="11" customFormat="1" ht="18" customHeight="1">
      <c r="A88" s="30"/>
      <c r="B88" s="176" t="s">
        <v>47</v>
      </c>
      <c r="C88" s="177"/>
      <c r="D88" s="178"/>
      <c r="E88" s="178"/>
      <c r="F88" s="177"/>
      <c r="G88" s="177"/>
      <c r="H88" s="179"/>
      <c r="I88" s="21"/>
      <c r="J88" s="21"/>
      <c r="K88" s="21"/>
      <c r="L88" s="22"/>
    </row>
    <row r="89" spans="1:12" s="11" customFormat="1" ht="14.25" customHeight="1">
      <c r="A89" s="39" t="s">
        <v>73</v>
      </c>
      <c r="B89" s="180" t="s">
        <v>30</v>
      </c>
      <c r="C89" s="181"/>
      <c r="D89" s="30" t="s">
        <v>37</v>
      </c>
      <c r="E89" s="73" t="s">
        <v>0</v>
      </c>
      <c r="F89" s="76">
        <v>133199727</v>
      </c>
      <c r="G89" s="43">
        <v>58003</v>
      </c>
      <c r="H89" s="43">
        <f>SUM(F89:G89)</f>
        <v>133257730</v>
      </c>
      <c r="I89" s="22"/>
      <c r="J89" s="22"/>
      <c r="K89" s="22"/>
      <c r="L89" s="22"/>
    </row>
    <row r="90" spans="1:12" s="11" customFormat="1" ht="30.75" customHeight="1">
      <c r="A90" s="31"/>
      <c r="B90" s="182" t="s">
        <v>81</v>
      </c>
      <c r="C90" s="182"/>
      <c r="D90" s="69" t="s">
        <v>31</v>
      </c>
      <c r="E90" s="183" t="s">
        <v>32</v>
      </c>
      <c r="F90" s="37">
        <f>SUM(F91:F93)</f>
        <v>16</v>
      </c>
      <c r="G90" s="37">
        <f>SUM(G91:G93)</f>
        <v>0</v>
      </c>
      <c r="H90" s="37">
        <f>SUM(H91:H93)</f>
        <v>16</v>
      </c>
      <c r="I90" s="22"/>
      <c r="J90" s="22"/>
      <c r="K90" s="22"/>
      <c r="L90" s="22"/>
    </row>
    <row r="91" spans="1:12" s="11" customFormat="1" ht="15.75" customHeight="1">
      <c r="A91" s="31"/>
      <c r="B91" s="148" t="s">
        <v>82</v>
      </c>
      <c r="C91" s="150"/>
      <c r="D91" s="30" t="s">
        <v>31</v>
      </c>
      <c r="E91" s="183"/>
      <c r="F91" s="37">
        <v>0</v>
      </c>
      <c r="G91" s="37"/>
      <c r="H91" s="37">
        <f>SUM(F91:G91)</f>
        <v>0</v>
      </c>
      <c r="I91" s="22"/>
      <c r="J91" s="22"/>
      <c r="K91" s="22"/>
      <c r="L91" s="22"/>
    </row>
    <row r="92" spans="1:12" s="11" customFormat="1" ht="15" customHeight="1">
      <c r="A92" s="31"/>
      <c r="B92" s="148" t="s">
        <v>83</v>
      </c>
      <c r="C92" s="150"/>
      <c r="D92" s="30" t="s">
        <v>31</v>
      </c>
      <c r="E92" s="183"/>
      <c r="F92" s="37">
        <v>2</v>
      </c>
      <c r="G92" s="37"/>
      <c r="H92" s="37">
        <f>SUM(F92:G92)</f>
        <v>2</v>
      </c>
      <c r="I92" s="22"/>
      <c r="J92" s="22"/>
      <c r="K92" s="22"/>
      <c r="L92" s="22"/>
    </row>
    <row r="93" spans="1:12" s="11" customFormat="1" ht="14.25" customHeight="1">
      <c r="A93" s="31"/>
      <c r="B93" s="148" t="s">
        <v>84</v>
      </c>
      <c r="C93" s="150"/>
      <c r="D93" s="30" t="s">
        <v>31</v>
      </c>
      <c r="E93" s="184"/>
      <c r="F93" s="37">
        <v>14</v>
      </c>
      <c r="G93" s="37"/>
      <c r="H93" s="37">
        <f>SUM(F93:G93)</f>
        <v>14</v>
      </c>
      <c r="I93" s="22"/>
      <c r="J93" s="22"/>
      <c r="K93" s="22"/>
      <c r="L93" s="22"/>
    </row>
    <row r="94" spans="1:12" s="11" customFormat="1" ht="30.75" customHeight="1">
      <c r="A94" s="31"/>
      <c r="B94" s="182" t="s">
        <v>85</v>
      </c>
      <c r="C94" s="182"/>
      <c r="D94" s="30" t="s">
        <v>31</v>
      </c>
      <c r="E94" s="185" t="s">
        <v>32</v>
      </c>
      <c r="F94" s="37">
        <f>SUM(F95:F97)</f>
        <v>306</v>
      </c>
      <c r="G94" s="37">
        <f>SUM(G95:G97)</f>
        <v>0</v>
      </c>
      <c r="H94" s="37">
        <f>SUM(H95:H97)</f>
        <v>306</v>
      </c>
      <c r="I94" s="22"/>
      <c r="J94" s="22"/>
      <c r="K94" s="22"/>
      <c r="L94" s="22"/>
    </row>
    <row r="95" spans="1:12" s="11" customFormat="1" ht="21" customHeight="1">
      <c r="A95" s="31"/>
      <c r="B95" s="148" t="s">
        <v>82</v>
      </c>
      <c r="C95" s="150"/>
      <c r="D95" s="30" t="s">
        <v>31</v>
      </c>
      <c r="E95" s="183"/>
      <c r="F95" s="37">
        <v>0</v>
      </c>
      <c r="G95" s="37"/>
      <c r="H95" s="37">
        <f>SUM(F95:G95)</f>
        <v>0</v>
      </c>
      <c r="I95" s="22"/>
      <c r="J95" s="22"/>
      <c r="K95" s="22"/>
      <c r="L95" s="22"/>
    </row>
    <row r="96" spans="1:12" s="11" customFormat="1" ht="15.75" customHeight="1">
      <c r="A96" s="31"/>
      <c r="B96" s="148" t="s">
        <v>83</v>
      </c>
      <c r="C96" s="150"/>
      <c r="D96" s="30" t="s">
        <v>31</v>
      </c>
      <c r="E96" s="183"/>
      <c r="F96" s="37">
        <v>18</v>
      </c>
      <c r="G96" s="37"/>
      <c r="H96" s="37">
        <f>SUM(F96:G96)</f>
        <v>18</v>
      </c>
      <c r="I96" s="22"/>
      <c r="J96" s="22"/>
      <c r="K96" s="22"/>
      <c r="L96" s="22"/>
    </row>
    <row r="97" spans="1:12" s="11" customFormat="1" ht="16.5" customHeight="1">
      <c r="A97" s="31"/>
      <c r="B97" s="148" t="s">
        <v>84</v>
      </c>
      <c r="C97" s="150"/>
      <c r="D97" s="30" t="s">
        <v>31</v>
      </c>
      <c r="E97" s="184"/>
      <c r="F97" s="37">
        <v>288</v>
      </c>
      <c r="G97" s="37"/>
      <c r="H97" s="37">
        <f>SUM(F97:G97)</f>
        <v>288</v>
      </c>
      <c r="I97" s="22"/>
      <c r="J97" s="22"/>
      <c r="K97" s="22"/>
      <c r="L97" s="22"/>
    </row>
    <row r="98" spans="1:12" s="11" customFormat="1" ht="36" customHeight="1">
      <c r="A98" s="31"/>
      <c r="B98" s="182" t="s">
        <v>86</v>
      </c>
      <c r="C98" s="182"/>
      <c r="D98" s="30" t="s">
        <v>31</v>
      </c>
      <c r="E98" s="30" t="s">
        <v>33</v>
      </c>
      <c r="F98" s="40">
        <f>F99+F100+F101+F102</f>
        <v>1145.89</v>
      </c>
      <c r="G98" s="40">
        <f>G99+G100+G101+G102</f>
        <v>0</v>
      </c>
      <c r="H98" s="40">
        <f>H99+H100+H101+H102</f>
        <v>1145.89</v>
      </c>
      <c r="I98" s="22"/>
      <c r="J98" s="22"/>
      <c r="K98" s="22"/>
      <c r="L98" s="22"/>
    </row>
    <row r="99" spans="1:12" s="11" customFormat="1" ht="30" customHeight="1">
      <c r="A99" s="31"/>
      <c r="B99" s="186" t="s">
        <v>87</v>
      </c>
      <c r="C99" s="187"/>
      <c r="D99" s="30" t="s">
        <v>31</v>
      </c>
      <c r="E99" s="30" t="s">
        <v>33</v>
      </c>
      <c r="F99" s="40">
        <v>682.19</v>
      </c>
      <c r="G99" s="40"/>
      <c r="H99" s="40">
        <f>F99+G99</f>
        <v>682.19</v>
      </c>
      <c r="I99" s="22"/>
      <c r="J99" s="22"/>
      <c r="K99" s="22"/>
      <c r="L99" s="22"/>
    </row>
    <row r="100" spans="1:12" s="11" customFormat="1" ht="49.5" customHeight="1">
      <c r="A100" s="31"/>
      <c r="B100" s="186" t="s">
        <v>63</v>
      </c>
      <c r="C100" s="187"/>
      <c r="D100" s="30" t="s">
        <v>31</v>
      </c>
      <c r="E100" s="30" t="s">
        <v>33</v>
      </c>
      <c r="F100" s="40">
        <v>163.7</v>
      </c>
      <c r="G100" s="40"/>
      <c r="H100" s="40">
        <f>F100+G100</f>
        <v>163.7</v>
      </c>
      <c r="I100" s="22"/>
      <c r="J100" s="22"/>
      <c r="K100" s="22"/>
      <c r="L100" s="22"/>
    </row>
    <row r="101" spans="1:12" s="11" customFormat="1" ht="30" customHeight="1">
      <c r="A101" s="31"/>
      <c r="B101" s="186" t="s">
        <v>64</v>
      </c>
      <c r="C101" s="187"/>
      <c r="D101" s="30" t="s">
        <v>31</v>
      </c>
      <c r="E101" s="30" t="s">
        <v>33</v>
      </c>
      <c r="F101" s="40">
        <v>75.5</v>
      </c>
      <c r="G101" s="37"/>
      <c r="H101" s="40">
        <f>F101+G101</f>
        <v>75.5</v>
      </c>
      <c r="I101" s="22"/>
      <c r="J101" s="22"/>
      <c r="K101" s="22"/>
      <c r="L101" s="22"/>
    </row>
    <row r="102" spans="1:12" s="11" customFormat="1" ht="27.75" customHeight="1">
      <c r="A102" s="31"/>
      <c r="B102" s="186" t="s">
        <v>65</v>
      </c>
      <c r="C102" s="187"/>
      <c r="D102" s="30" t="s">
        <v>31</v>
      </c>
      <c r="E102" s="30" t="s">
        <v>33</v>
      </c>
      <c r="F102" s="40">
        <v>224.5</v>
      </c>
      <c r="G102" s="40"/>
      <c r="H102" s="40">
        <f>F102+G102</f>
        <v>224.5</v>
      </c>
      <c r="I102" s="22"/>
      <c r="J102" s="22"/>
      <c r="K102" s="22"/>
      <c r="L102" s="22"/>
    </row>
    <row r="103" spans="1:12" s="11" customFormat="1" ht="15">
      <c r="A103" s="39" t="s">
        <v>74</v>
      </c>
      <c r="B103" s="180" t="s">
        <v>34</v>
      </c>
      <c r="C103" s="180"/>
      <c r="D103" s="71"/>
      <c r="E103" s="71"/>
      <c r="F103" s="37"/>
      <c r="G103" s="37"/>
      <c r="H103" s="37"/>
      <c r="I103" s="22"/>
      <c r="J103" s="22"/>
      <c r="K103" s="22"/>
      <c r="L103" s="22"/>
    </row>
    <row r="104" spans="1:12" s="11" customFormat="1" ht="34.5" customHeight="1">
      <c r="A104" s="39"/>
      <c r="B104" s="186" t="s">
        <v>88</v>
      </c>
      <c r="C104" s="188"/>
      <c r="D104" s="30" t="s">
        <v>35</v>
      </c>
      <c r="E104" s="30" t="s">
        <v>32</v>
      </c>
      <c r="F104" s="70">
        <v>8404</v>
      </c>
      <c r="G104" s="37"/>
      <c r="H104" s="37">
        <v>8313</v>
      </c>
      <c r="I104" s="22"/>
      <c r="J104" s="22"/>
      <c r="K104" s="22"/>
      <c r="L104" s="22"/>
    </row>
    <row r="105" spans="1:12" s="11" customFormat="1" ht="15">
      <c r="A105" s="39" t="s">
        <v>75</v>
      </c>
      <c r="B105" s="180" t="s">
        <v>36</v>
      </c>
      <c r="C105" s="180"/>
      <c r="D105" s="72"/>
      <c r="E105" s="72"/>
      <c r="F105" s="37"/>
      <c r="G105" s="37"/>
      <c r="H105" s="37"/>
      <c r="I105" s="22"/>
      <c r="J105" s="22"/>
      <c r="K105" s="22"/>
      <c r="L105" s="22"/>
    </row>
    <row r="106" spans="1:13" s="11" customFormat="1" ht="36" customHeight="1">
      <c r="A106" s="31"/>
      <c r="B106" s="182" t="s">
        <v>46</v>
      </c>
      <c r="C106" s="182"/>
      <c r="D106" s="42" t="s">
        <v>37</v>
      </c>
      <c r="E106" s="30"/>
      <c r="F106" s="43">
        <f>ROUND(F89/F104,0)</f>
        <v>15850</v>
      </c>
      <c r="G106" s="43">
        <f>ROUND(G89/F104,0)</f>
        <v>7</v>
      </c>
      <c r="H106" s="43">
        <f>F106+G106</f>
        <v>15857</v>
      </c>
      <c r="I106" s="22"/>
      <c r="J106" s="22"/>
      <c r="K106" s="22"/>
      <c r="L106" s="22"/>
      <c r="M106" s="14"/>
    </row>
    <row r="107" spans="1:12" s="11" customFormat="1" ht="15">
      <c r="A107" s="39" t="s">
        <v>76</v>
      </c>
      <c r="B107" s="180" t="s">
        <v>38</v>
      </c>
      <c r="C107" s="180"/>
      <c r="D107" s="79"/>
      <c r="E107" s="41"/>
      <c r="F107" s="37"/>
      <c r="G107" s="37"/>
      <c r="H107" s="37"/>
      <c r="I107" s="22"/>
      <c r="J107" s="22"/>
      <c r="K107" s="22"/>
      <c r="L107" s="22"/>
    </row>
    <row r="108" spans="1:12" s="11" customFormat="1" ht="27" customHeight="1">
      <c r="A108" s="31"/>
      <c r="B108" s="182" t="s">
        <v>90</v>
      </c>
      <c r="C108" s="182"/>
      <c r="D108" s="30" t="s">
        <v>39</v>
      </c>
      <c r="E108" s="30"/>
      <c r="F108" s="37">
        <v>100</v>
      </c>
      <c r="G108" s="37"/>
      <c r="H108" s="37">
        <v>100</v>
      </c>
      <c r="I108" s="22"/>
      <c r="J108" s="22"/>
      <c r="K108" s="22"/>
      <c r="L108" s="22"/>
    </row>
    <row r="109" spans="1:12" s="11" customFormat="1" ht="19.5" customHeight="1">
      <c r="A109" s="31"/>
      <c r="B109" s="189" t="s">
        <v>80</v>
      </c>
      <c r="C109" s="190"/>
      <c r="D109" s="191"/>
      <c r="E109" s="191"/>
      <c r="F109" s="190"/>
      <c r="G109" s="190"/>
      <c r="H109" s="192"/>
      <c r="I109" s="22"/>
      <c r="J109" s="22"/>
      <c r="K109" s="22"/>
      <c r="L109" s="22"/>
    </row>
    <row r="110" spans="1:12" s="11" customFormat="1" ht="13.5" customHeight="1">
      <c r="A110" s="39" t="s">
        <v>73</v>
      </c>
      <c r="B110" s="119" t="s">
        <v>30</v>
      </c>
      <c r="C110" s="123"/>
      <c r="D110" s="86" t="s">
        <v>37</v>
      </c>
      <c r="E110" s="88" t="s">
        <v>0</v>
      </c>
      <c r="F110" s="87">
        <f>SUM(F111:F112)</f>
        <v>131248</v>
      </c>
      <c r="G110" s="87">
        <f>SUM(G111:G112)</f>
        <v>42592</v>
      </c>
      <c r="H110" s="87">
        <f>SUM(H111:H112)</f>
        <v>173840</v>
      </c>
      <c r="I110" s="22"/>
      <c r="J110" s="22"/>
      <c r="K110" s="22"/>
      <c r="L110" s="22"/>
    </row>
    <row r="111" spans="1:12" s="11" customFormat="1" ht="22.5" customHeight="1">
      <c r="A111" s="39"/>
      <c r="B111" s="117" t="s">
        <v>91</v>
      </c>
      <c r="C111" s="117"/>
      <c r="D111" s="86" t="s">
        <v>37</v>
      </c>
      <c r="E111" s="88" t="s">
        <v>0</v>
      </c>
      <c r="F111" s="87">
        <v>113000</v>
      </c>
      <c r="G111" s="89"/>
      <c r="H111" s="87">
        <f>F111+G111</f>
        <v>113000</v>
      </c>
      <c r="I111" s="22"/>
      <c r="J111" s="22"/>
      <c r="K111" s="22"/>
      <c r="L111" s="22"/>
    </row>
    <row r="112" spans="1:12" s="11" customFormat="1" ht="42.75" customHeight="1">
      <c r="A112" s="31"/>
      <c r="B112" s="117" t="s">
        <v>92</v>
      </c>
      <c r="C112" s="117"/>
      <c r="D112" s="86" t="s">
        <v>37</v>
      </c>
      <c r="E112" s="88" t="s">
        <v>0</v>
      </c>
      <c r="F112" s="87">
        <v>18248</v>
      </c>
      <c r="G112" s="87">
        <v>42592</v>
      </c>
      <c r="H112" s="87">
        <f>F112+G112</f>
        <v>60840</v>
      </c>
      <c r="I112" s="22"/>
      <c r="J112" s="22"/>
      <c r="K112" s="22"/>
      <c r="L112" s="22"/>
    </row>
    <row r="113" spans="1:12" s="11" customFormat="1" ht="19.5" customHeight="1">
      <c r="A113" s="55">
        <v>2</v>
      </c>
      <c r="B113" s="115" t="s">
        <v>34</v>
      </c>
      <c r="C113" s="116"/>
      <c r="D113" s="90"/>
      <c r="E113" s="91"/>
      <c r="F113" s="92"/>
      <c r="G113" s="87"/>
      <c r="H113" s="87"/>
      <c r="I113" s="22"/>
      <c r="J113" s="22"/>
      <c r="K113" s="22"/>
      <c r="L113" s="22"/>
    </row>
    <row r="114" spans="1:12" s="11" customFormat="1" ht="34.5" customHeight="1">
      <c r="A114" s="31"/>
      <c r="B114" s="193" t="s">
        <v>93</v>
      </c>
      <c r="C114" s="128"/>
      <c r="D114" s="86" t="s">
        <v>35</v>
      </c>
      <c r="E114" s="93" t="s">
        <v>89</v>
      </c>
      <c r="F114" s="93">
        <v>20</v>
      </c>
      <c r="G114" s="93">
        <v>20</v>
      </c>
      <c r="H114" s="94">
        <f>SUM(F114)</f>
        <v>20</v>
      </c>
      <c r="I114" s="22"/>
      <c r="J114" s="22"/>
      <c r="K114" s="22"/>
      <c r="L114" s="22"/>
    </row>
    <row r="115" spans="1:12" s="11" customFormat="1" ht="20.25" customHeight="1">
      <c r="A115" s="55">
        <v>3</v>
      </c>
      <c r="B115" s="119" t="s">
        <v>36</v>
      </c>
      <c r="C115" s="119"/>
      <c r="D115" s="95"/>
      <c r="E115" s="96"/>
      <c r="F115" s="97"/>
      <c r="G115" s="87"/>
      <c r="H115" s="87"/>
      <c r="I115" s="22"/>
      <c r="J115" s="22"/>
      <c r="K115" s="22"/>
      <c r="L115" s="22"/>
    </row>
    <row r="116" spans="1:12" s="11" customFormat="1" ht="36" customHeight="1">
      <c r="A116" s="55"/>
      <c r="B116" s="117" t="s">
        <v>94</v>
      </c>
      <c r="C116" s="117"/>
      <c r="D116" s="98" t="s">
        <v>37</v>
      </c>
      <c r="E116" s="88"/>
      <c r="F116" s="87">
        <f>ROUND(F110/F114,0)</f>
        <v>6562</v>
      </c>
      <c r="G116" s="87">
        <f>ROUND(G110/G114,0)</f>
        <v>2130</v>
      </c>
      <c r="H116" s="87">
        <f>SUM(F116:G116)</f>
        <v>8692</v>
      </c>
      <c r="I116" s="22"/>
      <c r="J116" s="22"/>
      <c r="K116" s="22"/>
      <c r="L116" s="22"/>
    </row>
    <row r="117" spans="1:12" s="11" customFormat="1" ht="13.5" customHeight="1">
      <c r="A117" s="74" t="s">
        <v>76</v>
      </c>
      <c r="B117" s="120" t="s">
        <v>38</v>
      </c>
      <c r="C117" s="194"/>
      <c r="D117" s="99"/>
      <c r="E117" s="99"/>
      <c r="F117" s="94"/>
      <c r="G117" s="94"/>
      <c r="H117" s="94"/>
      <c r="I117" s="22"/>
      <c r="J117" s="22"/>
      <c r="K117" s="22"/>
      <c r="L117" s="22"/>
    </row>
    <row r="118" spans="1:12" s="11" customFormat="1" ht="37.5" customHeight="1">
      <c r="A118" s="75"/>
      <c r="B118" s="117" t="s">
        <v>95</v>
      </c>
      <c r="C118" s="117"/>
      <c r="D118" s="99" t="s">
        <v>39</v>
      </c>
      <c r="E118" s="86"/>
      <c r="F118" s="94">
        <v>100</v>
      </c>
      <c r="G118" s="94"/>
      <c r="H118" s="94">
        <f>F118+G118</f>
        <v>100</v>
      </c>
      <c r="I118" s="22"/>
      <c r="J118" s="22"/>
      <c r="K118" s="22"/>
      <c r="L118" s="22"/>
    </row>
    <row r="119" spans="1:12" s="11" customFormat="1" ht="15">
      <c r="A119" s="75"/>
      <c r="B119" s="115" t="s">
        <v>127</v>
      </c>
      <c r="C119" s="122"/>
      <c r="D119" s="122"/>
      <c r="E119" s="122"/>
      <c r="F119" s="122"/>
      <c r="G119" s="122"/>
      <c r="H119" s="116"/>
      <c r="I119" s="22"/>
      <c r="J119" s="22"/>
      <c r="K119" s="22"/>
      <c r="L119" s="22"/>
    </row>
    <row r="120" spans="1:12" s="11" customFormat="1" ht="15">
      <c r="A120" s="39" t="s">
        <v>73</v>
      </c>
      <c r="B120" s="119" t="s">
        <v>30</v>
      </c>
      <c r="C120" s="123"/>
      <c r="D120" s="86"/>
      <c r="E120" s="88"/>
      <c r="F120" s="94"/>
      <c r="G120" s="94"/>
      <c r="H120" s="94"/>
      <c r="I120" s="22"/>
      <c r="J120" s="22"/>
      <c r="K120" s="22"/>
      <c r="L120" s="22"/>
    </row>
    <row r="121" spans="1:12" s="11" customFormat="1" ht="49.5" customHeight="1">
      <c r="A121" s="75"/>
      <c r="B121" s="117" t="s">
        <v>126</v>
      </c>
      <c r="C121" s="117"/>
      <c r="D121" s="86" t="s">
        <v>37</v>
      </c>
      <c r="E121" s="88" t="s">
        <v>0</v>
      </c>
      <c r="F121" s="94">
        <v>187539</v>
      </c>
      <c r="G121" s="94"/>
      <c r="H121" s="94">
        <f>SUM(F121:G121)</f>
        <v>187539</v>
      </c>
      <c r="I121" s="22"/>
      <c r="J121" s="22"/>
      <c r="K121" s="22"/>
      <c r="L121" s="22"/>
    </row>
    <row r="122" spans="1:12" s="11" customFormat="1" ht="15">
      <c r="A122" s="31">
        <v>2</v>
      </c>
      <c r="B122" s="115" t="s">
        <v>34</v>
      </c>
      <c r="C122" s="116"/>
      <c r="D122" s="90"/>
      <c r="E122" s="90"/>
      <c r="F122" s="94"/>
      <c r="G122" s="94"/>
      <c r="H122" s="94"/>
      <c r="I122" s="22"/>
      <c r="J122" s="22"/>
      <c r="K122" s="22"/>
      <c r="L122" s="22"/>
    </row>
    <row r="123" spans="1:12" s="11" customFormat="1" ht="48.75" customHeight="1">
      <c r="A123" s="31"/>
      <c r="B123" s="117" t="s">
        <v>128</v>
      </c>
      <c r="C123" s="118"/>
      <c r="D123" s="86" t="s">
        <v>31</v>
      </c>
      <c r="E123" s="93" t="s">
        <v>102</v>
      </c>
      <c r="F123" s="94">
        <v>31</v>
      </c>
      <c r="G123" s="94"/>
      <c r="H123" s="94">
        <f>SUM(F123:G123)</f>
        <v>31</v>
      </c>
      <c r="I123" s="22"/>
      <c r="J123" s="22"/>
      <c r="K123" s="22"/>
      <c r="L123" s="22"/>
    </row>
    <row r="124" spans="1:12" s="11" customFormat="1" ht="15">
      <c r="A124" s="31">
        <v>3</v>
      </c>
      <c r="B124" s="119" t="s">
        <v>36</v>
      </c>
      <c r="C124" s="115"/>
      <c r="D124" s="86"/>
      <c r="E124" s="86"/>
      <c r="F124" s="94"/>
      <c r="G124" s="94"/>
      <c r="H124" s="94"/>
      <c r="I124" s="22"/>
      <c r="J124" s="22"/>
      <c r="K124" s="22"/>
      <c r="L124" s="22"/>
    </row>
    <row r="125" spans="1:12" s="11" customFormat="1" ht="19.5" customHeight="1">
      <c r="A125" s="31"/>
      <c r="B125" s="117" t="s">
        <v>129</v>
      </c>
      <c r="C125" s="118"/>
      <c r="D125" s="86" t="s">
        <v>37</v>
      </c>
      <c r="E125" s="93" t="s">
        <v>102</v>
      </c>
      <c r="F125" s="94">
        <f>F121/F123</f>
        <v>6049.645161290323</v>
      </c>
      <c r="G125" s="94"/>
      <c r="H125" s="94">
        <f>SUM(F125:G125)</f>
        <v>6049.645161290323</v>
      </c>
      <c r="I125" s="22"/>
      <c r="J125" s="22"/>
      <c r="K125" s="22"/>
      <c r="L125" s="22"/>
    </row>
    <row r="126" spans="1:12" s="11" customFormat="1" ht="15">
      <c r="A126" s="74" t="s">
        <v>76</v>
      </c>
      <c r="B126" s="120" t="s">
        <v>38</v>
      </c>
      <c r="C126" s="121"/>
      <c r="D126" s="86"/>
      <c r="E126" s="86"/>
      <c r="F126" s="94"/>
      <c r="G126" s="94"/>
      <c r="H126" s="94"/>
      <c r="I126" s="22"/>
      <c r="J126" s="22"/>
      <c r="K126" s="22"/>
      <c r="L126" s="22"/>
    </row>
    <row r="127" spans="1:12" s="11" customFormat="1" ht="61.5" customHeight="1">
      <c r="A127" s="31"/>
      <c r="B127" s="117" t="s">
        <v>130</v>
      </c>
      <c r="C127" s="118"/>
      <c r="D127" s="86" t="s">
        <v>31</v>
      </c>
      <c r="E127" s="93" t="s">
        <v>102</v>
      </c>
      <c r="F127" s="94">
        <v>3</v>
      </c>
      <c r="G127" s="94"/>
      <c r="H127" s="94">
        <f>SUM(F127:G127)</f>
        <v>3</v>
      </c>
      <c r="I127" s="22"/>
      <c r="J127" s="22"/>
      <c r="K127" s="22"/>
      <c r="L127" s="22"/>
    </row>
    <row r="128" spans="1:12" s="11" customFormat="1" ht="53.25" customHeight="1">
      <c r="A128" s="31"/>
      <c r="B128" s="117" t="s">
        <v>131</v>
      </c>
      <c r="C128" s="118"/>
      <c r="D128" s="99" t="s">
        <v>39</v>
      </c>
      <c r="E128" s="100"/>
      <c r="F128" s="94">
        <v>100</v>
      </c>
      <c r="G128" s="94"/>
      <c r="H128" s="94">
        <f>SUM(F128:G128)</f>
        <v>100</v>
      </c>
      <c r="I128" s="22"/>
      <c r="J128" s="22"/>
      <c r="K128" s="22"/>
      <c r="L128" s="22"/>
    </row>
    <row r="129" spans="1:12" s="11" customFormat="1" ht="23.25" customHeight="1">
      <c r="A129" s="85"/>
      <c r="B129" s="130" t="s">
        <v>137</v>
      </c>
      <c r="C129" s="131"/>
      <c r="D129" s="131"/>
      <c r="E129" s="131"/>
      <c r="F129" s="131"/>
      <c r="G129" s="131"/>
      <c r="H129" s="132"/>
      <c r="I129" s="22"/>
      <c r="J129" s="22"/>
      <c r="K129" s="22"/>
      <c r="L129" s="22"/>
    </row>
    <row r="130" spans="1:12" s="11" customFormat="1" ht="15">
      <c r="A130" s="110" t="s">
        <v>73</v>
      </c>
      <c r="B130" s="119" t="s">
        <v>30</v>
      </c>
      <c r="C130" s="123"/>
      <c r="D130" s="86" t="s">
        <v>37</v>
      </c>
      <c r="E130" s="88" t="s">
        <v>0</v>
      </c>
      <c r="F130" s="94">
        <f>SUM(F131)</f>
        <v>1460264</v>
      </c>
      <c r="G130" s="94">
        <f>SUM(G131)</f>
        <v>0</v>
      </c>
      <c r="H130" s="94">
        <f>SUM(H131)</f>
        <v>1460264</v>
      </c>
      <c r="I130" s="22"/>
      <c r="J130" s="22"/>
      <c r="K130" s="22"/>
      <c r="L130" s="22"/>
    </row>
    <row r="131" spans="1:12" s="11" customFormat="1" ht="15">
      <c r="A131" s="101"/>
      <c r="B131" s="128" t="s">
        <v>142</v>
      </c>
      <c r="C131" s="129"/>
      <c r="D131" s="86" t="s">
        <v>37</v>
      </c>
      <c r="E131" s="88" t="s">
        <v>0</v>
      </c>
      <c r="F131" s="102">
        <v>1460264</v>
      </c>
      <c r="G131" s="102"/>
      <c r="H131" s="102">
        <f>SUM(F131:G131)</f>
        <v>1460264</v>
      </c>
      <c r="I131" s="22"/>
      <c r="J131" s="22"/>
      <c r="K131" s="22"/>
      <c r="L131" s="22"/>
    </row>
    <row r="132" spans="1:12" s="11" customFormat="1" ht="15">
      <c r="A132" s="110">
        <v>2</v>
      </c>
      <c r="B132" s="115" t="s">
        <v>34</v>
      </c>
      <c r="C132" s="116"/>
      <c r="D132" s="101"/>
      <c r="E132" s="100"/>
      <c r="F132" s="102"/>
      <c r="G132" s="102"/>
      <c r="H132" s="102"/>
      <c r="I132" s="22"/>
      <c r="J132" s="22"/>
      <c r="K132" s="22"/>
      <c r="L132" s="22"/>
    </row>
    <row r="133" spans="1:12" s="11" customFormat="1" ht="30">
      <c r="A133" s="101"/>
      <c r="B133" s="128" t="s">
        <v>88</v>
      </c>
      <c r="C133" s="129"/>
      <c r="D133" s="86" t="s">
        <v>35</v>
      </c>
      <c r="E133" s="93" t="s">
        <v>89</v>
      </c>
      <c r="F133" s="102">
        <v>182</v>
      </c>
      <c r="G133" s="102"/>
      <c r="H133" s="102">
        <f>SUM(F133)</f>
        <v>182</v>
      </c>
      <c r="I133" s="22"/>
      <c r="J133" s="22"/>
      <c r="K133" s="22"/>
      <c r="L133" s="22"/>
    </row>
    <row r="134" spans="1:12" s="11" customFormat="1" ht="15">
      <c r="A134" s="110">
        <v>3</v>
      </c>
      <c r="B134" s="119" t="s">
        <v>36</v>
      </c>
      <c r="C134" s="115"/>
      <c r="D134" s="101"/>
      <c r="E134" s="100"/>
      <c r="F134" s="102"/>
      <c r="G134" s="102"/>
      <c r="H134" s="102"/>
      <c r="I134" s="22"/>
      <c r="J134" s="22"/>
      <c r="K134" s="22"/>
      <c r="L134" s="22"/>
    </row>
    <row r="135" spans="1:12" s="11" customFormat="1" ht="15">
      <c r="A135" s="101"/>
      <c r="B135" s="128" t="s">
        <v>143</v>
      </c>
      <c r="C135" s="129"/>
      <c r="D135" s="86" t="s">
        <v>37</v>
      </c>
      <c r="E135" s="93" t="s">
        <v>102</v>
      </c>
      <c r="F135" s="102">
        <f>ROUND(F130/F133,0)</f>
        <v>8023</v>
      </c>
      <c r="G135" s="102"/>
      <c r="H135" s="102">
        <f>SUM(F135:G135)</f>
        <v>8023</v>
      </c>
      <c r="I135" s="22"/>
      <c r="J135" s="22"/>
      <c r="K135" s="22"/>
      <c r="L135" s="22"/>
    </row>
    <row r="136" spans="1:12" s="11" customFormat="1" ht="15">
      <c r="A136" s="110" t="s">
        <v>76</v>
      </c>
      <c r="B136" s="120" t="s">
        <v>38</v>
      </c>
      <c r="C136" s="121"/>
      <c r="D136" s="101"/>
      <c r="E136" s="100"/>
      <c r="F136" s="102"/>
      <c r="G136" s="102"/>
      <c r="H136" s="102"/>
      <c r="I136" s="22"/>
      <c r="J136" s="22"/>
      <c r="K136" s="22"/>
      <c r="L136" s="22"/>
    </row>
    <row r="137" spans="1:12" s="11" customFormat="1" ht="15">
      <c r="A137" s="101"/>
      <c r="B137" s="128" t="s">
        <v>144</v>
      </c>
      <c r="C137" s="129"/>
      <c r="D137" s="101" t="s">
        <v>39</v>
      </c>
      <c r="E137" s="100"/>
      <c r="F137" s="102">
        <v>100</v>
      </c>
      <c r="G137" s="102"/>
      <c r="H137" s="102">
        <f>SUM(F137:G137)</f>
        <v>100</v>
      </c>
      <c r="I137" s="22"/>
      <c r="J137" s="22"/>
      <c r="K137" s="22"/>
      <c r="L137" s="22"/>
    </row>
    <row r="138" spans="1:12" s="11" customFormat="1" ht="29.25" customHeight="1">
      <c r="A138" s="101"/>
      <c r="B138" s="125" t="s">
        <v>145</v>
      </c>
      <c r="C138" s="126"/>
      <c r="D138" s="126"/>
      <c r="E138" s="126"/>
      <c r="F138" s="126"/>
      <c r="G138" s="126"/>
      <c r="H138" s="127"/>
      <c r="I138" s="22"/>
      <c r="J138" s="22"/>
      <c r="K138" s="22"/>
      <c r="L138" s="22"/>
    </row>
    <row r="139" spans="1:12" s="11" customFormat="1" ht="15">
      <c r="A139" s="110" t="s">
        <v>73</v>
      </c>
      <c r="B139" s="119" t="s">
        <v>30</v>
      </c>
      <c r="C139" s="123"/>
      <c r="D139" s="86" t="s">
        <v>37</v>
      </c>
      <c r="E139" s="88" t="s">
        <v>0</v>
      </c>
      <c r="F139" s="102">
        <f>SUM(F140:F141)</f>
        <v>1052708</v>
      </c>
      <c r="G139" s="102">
        <f>SUM(G140:G141)</f>
        <v>0</v>
      </c>
      <c r="H139" s="102">
        <f>SUM(H140:H141)</f>
        <v>1052708</v>
      </c>
      <c r="I139" s="22"/>
      <c r="J139" s="22"/>
      <c r="K139" s="22"/>
      <c r="L139" s="22"/>
    </row>
    <row r="140" spans="1:12" s="11" customFormat="1" ht="35.25" customHeight="1">
      <c r="A140" s="101"/>
      <c r="B140" s="117" t="s">
        <v>146</v>
      </c>
      <c r="C140" s="117"/>
      <c r="D140" s="86" t="s">
        <v>37</v>
      </c>
      <c r="E140" s="88" t="s">
        <v>0</v>
      </c>
      <c r="F140" s="102">
        <v>404888</v>
      </c>
      <c r="G140" s="102"/>
      <c r="H140" s="102">
        <f>SUM(F140:G140)</f>
        <v>404888</v>
      </c>
      <c r="I140" s="22"/>
      <c r="J140" s="22"/>
      <c r="K140" s="22"/>
      <c r="L140" s="22"/>
    </row>
    <row r="141" spans="1:12" s="11" customFormat="1" ht="35.25" customHeight="1">
      <c r="A141" s="101"/>
      <c r="B141" s="117" t="s">
        <v>147</v>
      </c>
      <c r="C141" s="117"/>
      <c r="D141" s="86" t="s">
        <v>37</v>
      </c>
      <c r="E141" s="88" t="s">
        <v>0</v>
      </c>
      <c r="F141" s="102">
        <v>647820</v>
      </c>
      <c r="G141" s="102"/>
      <c r="H141" s="102">
        <f>SUM(F141:G141)</f>
        <v>647820</v>
      </c>
      <c r="I141" s="22"/>
      <c r="J141" s="22"/>
      <c r="K141" s="22"/>
      <c r="L141" s="22"/>
    </row>
    <row r="142" spans="1:12" s="11" customFormat="1" ht="15">
      <c r="A142" s="110">
        <v>2</v>
      </c>
      <c r="B142" s="115" t="s">
        <v>34</v>
      </c>
      <c r="C142" s="116"/>
      <c r="D142" s="101"/>
      <c r="E142" s="100"/>
      <c r="F142" s="102"/>
      <c r="G142" s="102"/>
      <c r="H142" s="102"/>
      <c r="I142" s="22"/>
      <c r="J142" s="22"/>
      <c r="K142" s="22"/>
      <c r="L142" s="22"/>
    </row>
    <row r="143" spans="1:12" s="11" customFormat="1" ht="32.25" customHeight="1">
      <c r="A143" s="101"/>
      <c r="B143" s="118" t="s">
        <v>148</v>
      </c>
      <c r="C143" s="124"/>
      <c r="D143" s="101" t="s">
        <v>31</v>
      </c>
      <c r="E143" s="93" t="s">
        <v>89</v>
      </c>
      <c r="F143" s="102">
        <v>134</v>
      </c>
      <c r="G143" s="102"/>
      <c r="H143" s="102">
        <f>SUM(F143:G143)</f>
        <v>134</v>
      </c>
      <c r="I143" s="22"/>
      <c r="J143" s="22"/>
      <c r="K143" s="22"/>
      <c r="L143" s="22"/>
    </row>
    <row r="144" spans="1:12" s="11" customFormat="1" ht="36" customHeight="1">
      <c r="A144" s="101"/>
      <c r="B144" s="118" t="s">
        <v>149</v>
      </c>
      <c r="C144" s="124"/>
      <c r="D144" s="86" t="s">
        <v>35</v>
      </c>
      <c r="E144" s="93" t="s">
        <v>89</v>
      </c>
      <c r="F144" s="102">
        <v>3801</v>
      </c>
      <c r="G144" s="102"/>
      <c r="H144" s="102">
        <f>SUM(F144:G144)</f>
        <v>3801</v>
      </c>
      <c r="I144" s="22"/>
      <c r="J144" s="22"/>
      <c r="K144" s="22"/>
      <c r="L144" s="22"/>
    </row>
    <row r="145" spans="1:12" s="11" customFormat="1" ht="15">
      <c r="A145" s="110">
        <v>3</v>
      </c>
      <c r="B145" s="119" t="s">
        <v>36</v>
      </c>
      <c r="C145" s="115"/>
      <c r="D145" s="101"/>
      <c r="E145" s="100"/>
      <c r="F145" s="102"/>
      <c r="G145" s="102"/>
      <c r="H145" s="102"/>
      <c r="I145" s="22"/>
      <c r="J145" s="22"/>
      <c r="K145" s="22"/>
      <c r="L145" s="22"/>
    </row>
    <row r="146" spans="1:12" s="11" customFormat="1" ht="19.5" customHeight="1">
      <c r="A146" s="101"/>
      <c r="B146" s="118" t="s">
        <v>129</v>
      </c>
      <c r="C146" s="124"/>
      <c r="D146" s="86" t="s">
        <v>37</v>
      </c>
      <c r="E146" s="93" t="s">
        <v>102</v>
      </c>
      <c r="F146" s="102">
        <f>ROUND(F140/F143,0)</f>
        <v>3022</v>
      </c>
      <c r="G146" s="102"/>
      <c r="H146" s="102">
        <f>SUM(F146:G146)</f>
        <v>3022</v>
      </c>
      <c r="I146" s="22"/>
      <c r="J146" s="22"/>
      <c r="K146" s="22"/>
      <c r="L146" s="22"/>
    </row>
    <row r="147" spans="1:12" s="11" customFormat="1" ht="18.75" customHeight="1">
      <c r="A147" s="101"/>
      <c r="B147" s="118" t="s">
        <v>150</v>
      </c>
      <c r="C147" s="124"/>
      <c r="D147" s="86" t="s">
        <v>37</v>
      </c>
      <c r="E147" s="93" t="s">
        <v>102</v>
      </c>
      <c r="F147" s="102">
        <f>ROUND(F141/F144,0)</f>
        <v>170</v>
      </c>
      <c r="G147" s="102"/>
      <c r="H147" s="102">
        <f>SUM(F147:G147)</f>
        <v>170</v>
      </c>
      <c r="I147" s="22"/>
      <c r="J147" s="22"/>
      <c r="K147" s="22"/>
      <c r="L147" s="22"/>
    </row>
    <row r="148" spans="1:12" s="11" customFormat="1" ht="15">
      <c r="A148" s="110" t="s">
        <v>76</v>
      </c>
      <c r="B148" s="120" t="s">
        <v>38</v>
      </c>
      <c r="C148" s="121"/>
      <c r="D148" s="101"/>
      <c r="E148" s="100"/>
      <c r="F148" s="102"/>
      <c r="G148" s="102"/>
      <c r="H148" s="102"/>
      <c r="I148" s="22"/>
      <c r="J148" s="22"/>
      <c r="K148" s="22"/>
      <c r="L148" s="22"/>
    </row>
    <row r="149" spans="1:12" s="11" customFormat="1" ht="33.75" customHeight="1">
      <c r="A149" s="101"/>
      <c r="B149" s="118" t="s">
        <v>151</v>
      </c>
      <c r="C149" s="124"/>
      <c r="D149" s="101" t="s">
        <v>39</v>
      </c>
      <c r="E149" s="100"/>
      <c r="F149" s="102">
        <v>100</v>
      </c>
      <c r="G149" s="102"/>
      <c r="H149" s="102">
        <f>SUM(F149:G149)</f>
        <v>100</v>
      </c>
      <c r="I149" s="22"/>
      <c r="J149" s="22"/>
      <c r="K149" s="22"/>
      <c r="L149" s="22"/>
    </row>
    <row r="150" spans="1:12" s="11" customFormat="1" ht="32.25" customHeight="1">
      <c r="A150" s="101"/>
      <c r="B150" s="118" t="s">
        <v>152</v>
      </c>
      <c r="C150" s="124"/>
      <c r="D150" s="101" t="s">
        <v>39</v>
      </c>
      <c r="E150" s="100"/>
      <c r="F150" s="102">
        <v>100</v>
      </c>
      <c r="G150" s="102"/>
      <c r="H150" s="102">
        <f>SUM(F150:G150)</f>
        <v>100</v>
      </c>
      <c r="I150" s="22"/>
      <c r="J150" s="22"/>
      <c r="K150" s="22"/>
      <c r="L150" s="22"/>
    </row>
    <row r="151" spans="1:12" s="11" customFormat="1" ht="35.25" customHeight="1">
      <c r="A151" s="101"/>
      <c r="B151" s="125" t="s">
        <v>139</v>
      </c>
      <c r="C151" s="126"/>
      <c r="D151" s="126"/>
      <c r="E151" s="126"/>
      <c r="F151" s="126"/>
      <c r="G151" s="126"/>
      <c r="H151" s="127"/>
      <c r="I151" s="22"/>
      <c r="J151" s="22"/>
      <c r="K151" s="22"/>
      <c r="L151" s="22"/>
    </row>
    <row r="152" spans="1:12" s="11" customFormat="1" ht="15">
      <c r="A152" s="110" t="s">
        <v>73</v>
      </c>
      <c r="B152" s="119" t="s">
        <v>30</v>
      </c>
      <c r="C152" s="123"/>
      <c r="D152" s="86" t="s">
        <v>37</v>
      </c>
      <c r="E152" s="88" t="s">
        <v>0</v>
      </c>
      <c r="F152" s="94">
        <f>SUM(F153:F154)</f>
        <v>451162</v>
      </c>
      <c r="G152" s="94">
        <f>SUM(G153:G154)</f>
        <v>0</v>
      </c>
      <c r="H152" s="94">
        <f>SUM(H153:H154)</f>
        <v>451162</v>
      </c>
      <c r="I152" s="22"/>
      <c r="J152" s="22"/>
      <c r="K152" s="22"/>
      <c r="L152" s="22"/>
    </row>
    <row r="153" spans="1:12" s="11" customFormat="1" ht="29.25" customHeight="1">
      <c r="A153" s="101"/>
      <c r="B153" s="117" t="s">
        <v>146</v>
      </c>
      <c r="C153" s="117"/>
      <c r="D153" s="86" t="s">
        <v>37</v>
      </c>
      <c r="E153" s="88" t="s">
        <v>0</v>
      </c>
      <c r="F153" s="102">
        <v>173524</v>
      </c>
      <c r="G153" s="102"/>
      <c r="H153" s="102">
        <f>SUM(F153:G153)</f>
        <v>173524</v>
      </c>
      <c r="I153" s="22"/>
      <c r="J153" s="22"/>
      <c r="K153" s="22"/>
      <c r="L153" s="22"/>
    </row>
    <row r="154" spans="1:12" s="11" customFormat="1" ht="33.75" customHeight="1">
      <c r="A154" s="101"/>
      <c r="B154" s="117" t="s">
        <v>147</v>
      </c>
      <c r="C154" s="117"/>
      <c r="D154" s="86" t="s">
        <v>37</v>
      </c>
      <c r="E154" s="88" t="s">
        <v>0</v>
      </c>
      <c r="F154" s="102">
        <v>277638</v>
      </c>
      <c r="G154" s="102"/>
      <c r="H154" s="102">
        <f>SUM(F154:G154)</f>
        <v>277638</v>
      </c>
      <c r="I154" s="22"/>
      <c r="J154" s="22"/>
      <c r="K154" s="22"/>
      <c r="L154" s="22"/>
    </row>
    <row r="155" spans="1:12" s="11" customFormat="1" ht="15">
      <c r="A155" s="110">
        <v>2</v>
      </c>
      <c r="B155" s="115" t="s">
        <v>34</v>
      </c>
      <c r="C155" s="116"/>
      <c r="D155" s="101"/>
      <c r="E155" s="100"/>
      <c r="F155" s="102"/>
      <c r="G155" s="102"/>
      <c r="H155" s="102"/>
      <c r="I155" s="22"/>
      <c r="J155" s="22"/>
      <c r="K155" s="22"/>
      <c r="L155" s="22"/>
    </row>
    <row r="156" spans="1:12" s="11" customFormat="1" ht="30">
      <c r="A156" s="101"/>
      <c r="B156" s="118" t="s">
        <v>148</v>
      </c>
      <c r="C156" s="124"/>
      <c r="D156" s="101" t="s">
        <v>31</v>
      </c>
      <c r="E156" s="93" t="s">
        <v>89</v>
      </c>
      <c r="F156" s="102">
        <v>134</v>
      </c>
      <c r="G156" s="102"/>
      <c r="H156" s="102">
        <f>SUM(F156:G156)</f>
        <v>134</v>
      </c>
      <c r="I156" s="22"/>
      <c r="J156" s="22"/>
      <c r="K156" s="22"/>
      <c r="L156" s="22"/>
    </row>
    <row r="157" spans="1:12" s="11" customFormat="1" ht="30">
      <c r="A157" s="101"/>
      <c r="B157" s="118" t="s">
        <v>149</v>
      </c>
      <c r="C157" s="124"/>
      <c r="D157" s="86" t="s">
        <v>35</v>
      </c>
      <c r="E157" s="93" t="s">
        <v>89</v>
      </c>
      <c r="F157" s="102">
        <v>3801</v>
      </c>
      <c r="G157" s="102"/>
      <c r="H157" s="102">
        <f>SUM(F157:G157)</f>
        <v>3801</v>
      </c>
      <c r="I157" s="22"/>
      <c r="J157" s="22"/>
      <c r="K157" s="22"/>
      <c r="L157" s="22"/>
    </row>
    <row r="158" spans="1:12" s="11" customFormat="1" ht="15">
      <c r="A158" s="110">
        <v>3</v>
      </c>
      <c r="B158" s="119" t="s">
        <v>36</v>
      </c>
      <c r="C158" s="115"/>
      <c r="D158" s="101"/>
      <c r="E158" s="100"/>
      <c r="F158" s="102"/>
      <c r="G158" s="102"/>
      <c r="H158" s="102"/>
      <c r="I158" s="22"/>
      <c r="J158" s="22"/>
      <c r="K158" s="22"/>
      <c r="L158" s="22"/>
    </row>
    <row r="159" spans="1:12" s="11" customFormat="1" ht="17.25" customHeight="1">
      <c r="A159" s="101"/>
      <c r="B159" s="118" t="s">
        <v>129</v>
      </c>
      <c r="C159" s="124"/>
      <c r="D159" s="86" t="s">
        <v>37</v>
      </c>
      <c r="E159" s="93" t="s">
        <v>102</v>
      </c>
      <c r="F159" s="102">
        <f>ROUND(F153/F156,0)</f>
        <v>1295</v>
      </c>
      <c r="G159" s="102"/>
      <c r="H159" s="102">
        <f>SUM(F159:G159)</f>
        <v>1295</v>
      </c>
      <c r="I159" s="22"/>
      <c r="J159" s="22"/>
      <c r="K159" s="22"/>
      <c r="L159" s="22"/>
    </row>
    <row r="160" spans="1:12" s="11" customFormat="1" ht="18" customHeight="1">
      <c r="A160" s="101"/>
      <c r="B160" s="118" t="s">
        <v>150</v>
      </c>
      <c r="C160" s="124"/>
      <c r="D160" s="86" t="s">
        <v>37</v>
      </c>
      <c r="E160" s="93" t="s">
        <v>102</v>
      </c>
      <c r="F160" s="102">
        <f>ROUND(F154/F157,0)</f>
        <v>73</v>
      </c>
      <c r="G160" s="102"/>
      <c r="H160" s="102">
        <f>SUM(F160:G160)</f>
        <v>73</v>
      </c>
      <c r="I160" s="22"/>
      <c r="J160" s="22"/>
      <c r="K160" s="22"/>
      <c r="L160" s="22"/>
    </row>
    <row r="161" spans="1:12" s="11" customFormat="1" ht="15">
      <c r="A161" s="110" t="s">
        <v>76</v>
      </c>
      <c r="B161" s="120" t="s">
        <v>38</v>
      </c>
      <c r="C161" s="121"/>
      <c r="D161" s="101"/>
      <c r="E161" s="100"/>
      <c r="F161" s="102"/>
      <c r="G161" s="102"/>
      <c r="H161" s="102"/>
      <c r="I161" s="22"/>
      <c r="J161" s="22"/>
      <c r="K161" s="22"/>
      <c r="L161" s="22"/>
    </row>
    <row r="162" spans="1:12" s="11" customFormat="1" ht="30.75" customHeight="1">
      <c r="A162" s="101"/>
      <c r="B162" s="118" t="s">
        <v>151</v>
      </c>
      <c r="C162" s="124"/>
      <c r="D162" s="101" t="s">
        <v>39</v>
      </c>
      <c r="E162" s="100"/>
      <c r="F162" s="102">
        <v>100</v>
      </c>
      <c r="G162" s="102"/>
      <c r="H162" s="102">
        <f>SUM(F162:G162)</f>
        <v>100</v>
      </c>
      <c r="I162" s="22"/>
      <c r="J162" s="22"/>
      <c r="K162" s="22"/>
      <c r="L162" s="22"/>
    </row>
    <row r="163" spans="1:12" s="11" customFormat="1" ht="31.5" customHeight="1">
      <c r="A163" s="101"/>
      <c r="B163" s="118" t="s">
        <v>152</v>
      </c>
      <c r="C163" s="124"/>
      <c r="D163" s="101" t="s">
        <v>39</v>
      </c>
      <c r="E163" s="100"/>
      <c r="F163" s="102">
        <v>100</v>
      </c>
      <c r="G163" s="102"/>
      <c r="H163" s="102">
        <f>SUM(F163:G163)</f>
        <v>100</v>
      </c>
      <c r="I163" s="22"/>
      <c r="J163" s="22"/>
      <c r="K163" s="22"/>
      <c r="L163" s="22"/>
    </row>
    <row r="164" spans="1:12" s="11" customFormat="1" ht="13.5" customHeight="1">
      <c r="A164" s="101"/>
      <c r="B164" s="103" t="s">
        <v>99</v>
      </c>
      <c r="C164" s="104"/>
      <c r="D164" s="100"/>
      <c r="E164" s="100"/>
      <c r="F164" s="105"/>
      <c r="G164" s="105"/>
      <c r="H164" s="105"/>
      <c r="I164" s="22"/>
      <c r="J164" s="22"/>
      <c r="K164" s="22"/>
      <c r="L164" s="22"/>
    </row>
    <row r="165" spans="1:12" s="11" customFormat="1" ht="13.5" customHeight="1">
      <c r="A165" s="99">
        <v>1</v>
      </c>
      <c r="B165" s="119" t="s">
        <v>30</v>
      </c>
      <c r="C165" s="123"/>
      <c r="D165" s="86" t="s">
        <v>37</v>
      </c>
      <c r="E165" s="88" t="s">
        <v>0</v>
      </c>
      <c r="F165" s="106"/>
      <c r="G165" s="109">
        <f>SUM(G166:G168)</f>
        <v>399300</v>
      </c>
      <c r="H165" s="109">
        <f>SUM(F165:G165)</f>
        <v>399300</v>
      </c>
      <c r="I165" s="22"/>
      <c r="J165" s="22"/>
      <c r="K165" s="22"/>
      <c r="L165" s="22"/>
    </row>
    <row r="166" spans="1:12" s="11" customFormat="1" ht="49.5" customHeight="1">
      <c r="A166" s="99"/>
      <c r="B166" s="117" t="s">
        <v>103</v>
      </c>
      <c r="C166" s="117"/>
      <c r="D166" s="86" t="s">
        <v>37</v>
      </c>
      <c r="E166" s="88" t="s">
        <v>0</v>
      </c>
      <c r="F166" s="106"/>
      <c r="G166" s="94">
        <v>49300</v>
      </c>
      <c r="H166" s="94">
        <f aca="true" t="shared" si="2" ref="H166:H180">SUM(F166:G166)</f>
        <v>49300</v>
      </c>
      <c r="I166" s="22"/>
      <c r="J166" s="22"/>
      <c r="K166" s="22"/>
      <c r="L166" s="22"/>
    </row>
    <row r="167" spans="1:12" s="11" customFormat="1" ht="35.25" customHeight="1">
      <c r="A167" s="99"/>
      <c r="B167" s="117" t="s">
        <v>153</v>
      </c>
      <c r="C167" s="117"/>
      <c r="D167" s="86" t="s">
        <v>37</v>
      </c>
      <c r="E167" s="88" t="s">
        <v>0</v>
      </c>
      <c r="F167" s="106"/>
      <c r="G167" s="94">
        <v>200000</v>
      </c>
      <c r="H167" s="94">
        <f>SUM(F167:G167)</f>
        <v>200000</v>
      </c>
      <c r="I167" s="22"/>
      <c r="J167" s="22"/>
      <c r="K167" s="22"/>
      <c r="L167" s="22"/>
    </row>
    <row r="168" spans="1:12" s="11" customFormat="1" ht="30" customHeight="1">
      <c r="A168" s="99"/>
      <c r="B168" s="117" t="s">
        <v>154</v>
      </c>
      <c r="C168" s="117"/>
      <c r="D168" s="86" t="s">
        <v>37</v>
      </c>
      <c r="E168" s="88" t="s">
        <v>0</v>
      </c>
      <c r="F168" s="106"/>
      <c r="G168" s="94">
        <v>150000</v>
      </c>
      <c r="H168" s="94">
        <f>SUM(F168:G168)</f>
        <v>150000</v>
      </c>
      <c r="I168" s="22"/>
      <c r="J168" s="22"/>
      <c r="K168" s="22"/>
      <c r="L168" s="22"/>
    </row>
    <row r="169" spans="1:12" s="11" customFormat="1" ht="13.5" customHeight="1">
      <c r="A169" s="99">
        <v>2</v>
      </c>
      <c r="B169" s="115" t="s">
        <v>34</v>
      </c>
      <c r="C169" s="116"/>
      <c r="D169" s="90"/>
      <c r="E169" s="90"/>
      <c r="F169" s="106"/>
      <c r="G169" s="109"/>
      <c r="H169" s="109"/>
      <c r="I169" s="22"/>
      <c r="J169" s="22"/>
      <c r="K169" s="22"/>
      <c r="L169" s="22"/>
    </row>
    <row r="170" spans="1:12" s="11" customFormat="1" ht="47.25" customHeight="1">
      <c r="A170" s="99"/>
      <c r="B170" s="117" t="s">
        <v>104</v>
      </c>
      <c r="C170" s="118"/>
      <c r="D170" s="86" t="s">
        <v>31</v>
      </c>
      <c r="E170" s="93" t="s">
        <v>89</v>
      </c>
      <c r="F170" s="107"/>
      <c r="G170" s="109">
        <v>16</v>
      </c>
      <c r="H170" s="109">
        <f t="shared" si="2"/>
        <v>16</v>
      </c>
      <c r="I170" s="22"/>
      <c r="J170" s="22"/>
      <c r="K170" s="22"/>
      <c r="L170" s="22"/>
    </row>
    <row r="171" spans="1:12" s="11" customFormat="1" ht="47.25" customHeight="1">
      <c r="A171" s="99"/>
      <c r="B171" s="117" t="s">
        <v>155</v>
      </c>
      <c r="C171" s="118"/>
      <c r="D171" s="86" t="s">
        <v>31</v>
      </c>
      <c r="E171" s="93" t="s">
        <v>89</v>
      </c>
      <c r="F171" s="107"/>
      <c r="G171" s="109">
        <v>3</v>
      </c>
      <c r="H171" s="109">
        <f t="shared" si="2"/>
        <v>3</v>
      </c>
      <c r="I171" s="22"/>
      <c r="J171" s="22"/>
      <c r="K171" s="22"/>
      <c r="L171" s="22"/>
    </row>
    <row r="172" spans="1:12" s="11" customFormat="1" ht="32.25" customHeight="1">
      <c r="A172" s="99"/>
      <c r="B172" s="117" t="s">
        <v>157</v>
      </c>
      <c r="C172" s="118"/>
      <c r="D172" s="86" t="s">
        <v>31</v>
      </c>
      <c r="E172" s="93" t="s">
        <v>89</v>
      </c>
      <c r="F172" s="107"/>
      <c r="G172" s="109">
        <v>1</v>
      </c>
      <c r="H172" s="109">
        <f t="shared" si="2"/>
        <v>1</v>
      </c>
      <c r="I172" s="22"/>
      <c r="J172" s="22"/>
      <c r="K172" s="22"/>
      <c r="L172" s="22"/>
    </row>
    <row r="173" spans="1:12" s="11" customFormat="1" ht="13.5" customHeight="1">
      <c r="A173" s="99">
        <v>3</v>
      </c>
      <c r="B173" s="119" t="s">
        <v>36</v>
      </c>
      <c r="C173" s="115"/>
      <c r="D173" s="86"/>
      <c r="E173" s="86"/>
      <c r="F173" s="107"/>
      <c r="G173" s="109"/>
      <c r="H173" s="109">
        <f t="shared" si="2"/>
        <v>0</v>
      </c>
      <c r="I173" s="22"/>
      <c r="J173" s="22"/>
      <c r="K173" s="22"/>
      <c r="L173" s="22"/>
    </row>
    <row r="174" spans="1:12" s="11" customFormat="1" ht="35.25" customHeight="1">
      <c r="A174" s="99"/>
      <c r="B174" s="117" t="s">
        <v>105</v>
      </c>
      <c r="C174" s="118"/>
      <c r="D174" s="86" t="s">
        <v>37</v>
      </c>
      <c r="E174" s="93" t="s">
        <v>102</v>
      </c>
      <c r="F174" s="107"/>
      <c r="G174" s="109">
        <f>ROUND(G166/G170,0)</f>
        <v>3081</v>
      </c>
      <c r="H174" s="94">
        <f t="shared" si="2"/>
        <v>3081</v>
      </c>
      <c r="I174" s="22"/>
      <c r="J174" s="22"/>
      <c r="K174" s="22"/>
      <c r="L174" s="22"/>
    </row>
    <row r="175" spans="1:12" s="11" customFormat="1" ht="35.25" customHeight="1">
      <c r="A175" s="113"/>
      <c r="B175" s="117" t="s">
        <v>156</v>
      </c>
      <c r="C175" s="118"/>
      <c r="D175" s="86" t="s">
        <v>37</v>
      </c>
      <c r="E175" s="93" t="s">
        <v>102</v>
      </c>
      <c r="F175" s="107"/>
      <c r="G175" s="109">
        <f>ROUND(G167/G171,0)</f>
        <v>66667</v>
      </c>
      <c r="H175" s="94">
        <f t="shared" si="2"/>
        <v>66667</v>
      </c>
      <c r="I175" s="22"/>
      <c r="J175" s="22"/>
      <c r="K175" s="22"/>
      <c r="L175" s="22"/>
    </row>
    <row r="176" spans="1:12" s="11" customFormat="1" ht="35.25" customHeight="1">
      <c r="A176" s="113"/>
      <c r="B176" s="117" t="s">
        <v>158</v>
      </c>
      <c r="C176" s="118"/>
      <c r="D176" s="86" t="s">
        <v>37</v>
      </c>
      <c r="E176" s="93" t="s">
        <v>102</v>
      </c>
      <c r="F176" s="107"/>
      <c r="G176" s="109">
        <f>ROUND(G168/G172,0)</f>
        <v>150000</v>
      </c>
      <c r="H176" s="94">
        <f t="shared" si="2"/>
        <v>150000</v>
      </c>
      <c r="I176" s="22"/>
      <c r="J176" s="22"/>
      <c r="K176" s="22"/>
      <c r="L176" s="22"/>
    </row>
    <row r="177" spans="1:12" s="11" customFormat="1" ht="13.5" customHeight="1">
      <c r="A177" s="111" t="s">
        <v>76</v>
      </c>
      <c r="B177" s="120" t="s">
        <v>38</v>
      </c>
      <c r="C177" s="121"/>
      <c r="D177" s="86"/>
      <c r="E177" s="86"/>
      <c r="F177" s="107"/>
      <c r="G177" s="109"/>
      <c r="H177" s="109">
        <f t="shared" si="2"/>
        <v>0</v>
      </c>
      <c r="I177" s="22"/>
      <c r="J177" s="22"/>
      <c r="K177" s="22"/>
      <c r="L177" s="22"/>
    </row>
    <row r="178" spans="1:12" s="11" customFormat="1" ht="33.75" customHeight="1">
      <c r="A178" s="99"/>
      <c r="B178" s="117" t="s">
        <v>108</v>
      </c>
      <c r="C178" s="118"/>
      <c r="D178" s="99" t="s">
        <v>39</v>
      </c>
      <c r="E178" s="93"/>
      <c r="F178" s="107"/>
      <c r="G178" s="109">
        <v>100</v>
      </c>
      <c r="H178" s="109">
        <f t="shared" si="2"/>
        <v>100</v>
      </c>
      <c r="I178" s="22"/>
      <c r="J178" s="22"/>
      <c r="K178" s="22"/>
      <c r="L178" s="22"/>
    </row>
    <row r="179" spans="1:12" s="11" customFormat="1" ht="33.75" customHeight="1">
      <c r="A179" s="99"/>
      <c r="B179" s="117" t="s">
        <v>159</v>
      </c>
      <c r="C179" s="118"/>
      <c r="D179" s="99" t="s">
        <v>39</v>
      </c>
      <c r="E179" s="114"/>
      <c r="F179" s="107"/>
      <c r="G179" s="109">
        <v>100</v>
      </c>
      <c r="H179" s="109">
        <f t="shared" si="2"/>
        <v>100</v>
      </c>
      <c r="I179" s="22"/>
      <c r="J179" s="22"/>
      <c r="K179" s="22"/>
      <c r="L179" s="22"/>
    </row>
    <row r="180" spans="1:12" s="11" customFormat="1" ht="29.25" customHeight="1">
      <c r="A180" s="99"/>
      <c r="B180" s="117" t="s">
        <v>160</v>
      </c>
      <c r="C180" s="118"/>
      <c r="D180" s="99" t="s">
        <v>39</v>
      </c>
      <c r="E180" s="100"/>
      <c r="F180" s="106"/>
      <c r="G180" s="109">
        <v>100</v>
      </c>
      <c r="H180" s="109">
        <f t="shared" si="2"/>
        <v>100</v>
      </c>
      <c r="I180" s="22"/>
      <c r="J180" s="22"/>
      <c r="K180" s="22"/>
      <c r="L180" s="22"/>
    </row>
    <row r="181" spans="1:12" s="11" customFormat="1" ht="15">
      <c r="A181" s="99"/>
      <c r="B181" s="115" t="s">
        <v>124</v>
      </c>
      <c r="C181" s="122"/>
      <c r="D181" s="122"/>
      <c r="E181" s="122"/>
      <c r="F181" s="122"/>
      <c r="G181" s="122"/>
      <c r="H181" s="116"/>
      <c r="I181" s="22"/>
      <c r="J181" s="22"/>
      <c r="K181" s="22"/>
      <c r="L181" s="22"/>
    </row>
    <row r="182" spans="1:12" s="11" customFormat="1" ht="15">
      <c r="A182" s="110" t="s">
        <v>73</v>
      </c>
      <c r="B182" s="119" t="s">
        <v>30</v>
      </c>
      <c r="C182" s="123"/>
      <c r="D182" s="86"/>
      <c r="E182" s="88"/>
      <c r="F182" s="106"/>
      <c r="G182" s="106"/>
      <c r="H182" s="106"/>
      <c r="I182" s="22"/>
      <c r="J182" s="22"/>
      <c r="K182" s="22"/>
      <c r="L182" s="22"/>
    </row>
    <row r="183" spans="1:12" s="11" customFormat="1" ht="36.75" customHeight="1">
      <c r="A183" s="112"/>
      <c r="B183" s="117" t="s">
        <v>132</v>
      </c>
      <c r="C183" s="117"/>
      <c r="D183" s="86" t="s">
        <v>37</v>
      </c>
      <c r="E183" s="88" t="s">
        <v>0</v>
      </c>
      <c r="F183" s="106"/>
      <c r="G183" s="109">
        <v>197294</v>
      </c>
      <c r="H183" s="109">
        <f>SUM(F183:G183)</f>
        <v>197294</v>
      </c>
      <c r="I183" s="22"/>
      <c r="J183" s="22"/>
      <c r="K183" s="22"/>
      <c r="L183" s="22"/>
    </row>
    <row r="184" spans="1:12" s="11" customFormat="1" ht="15">
      <c r="A184" s="99">
        <v>2</v>
      </c>
      <c r="B184" s="115" t="s">
        <v>34</v>
      </c>
      <c r="C184" s="116"/>
      <c r="D184" s="90"/>
      <c r="E184" s="90"/>
      <c r="F184" s="106"/>
      <c r="G184" s="109"/>
      <c r="H184" s="109"/>
      <c r="I184" s="22"/>
      <c r="J184" s="22"/>
      <c r="K184" s="22"/>
      <c r="L184" s="22"/>
    </row>
    <row r="185" spans="1:12" s="11" customFormat="1" ht="50.25" customHeight="1">
      <c r="A185" s="99"/>
      <c r="B185" s="117" t="s">
        <v>133</v>
      </c>
      <c r="C185" s="118"/>
      <c r="D185" s="86" t="s">
        <v>31</v>
      </c>
      <c r="E185" s="93" t="s">
        <v>102</v>
      </c>
      <c r="F185" s="106"/>
      <c r="G185" s="109">
        <v>1</v>
      </c>
      <c r="H185" s="109">
        <f>SUM(F185:G185)</f>
        <v>1</v>
      </c>
      <c r="I185" s="22"/>
      <c r="J185" s="22"/>
      <c r="K185" s="22"/>
      <c r="L185" s="22"/>
    </row>
    <row r="186" spans="1:12" s="11" customFormat="1" ht="15">
      <c r="A186" s="99">
        <v>3</v>
      </c>
      <c r="B186" s="119" t="s">
        <v>36</v>
      </c>
      <c r="C186" s="115"/>
      <c r="D186" s="86"/>
      <c r="E186" s="86"/>
      <c r="F186" s="106"/>
      <c r="G186" s="109"/>
      <c r="H186" s="109"/>
      <c r="I186" s="22"/>
      <c r="J186" s="22"/>
      <c r="K186" s="22"/>
      <c r="L186" s="22"/>
    </row>
    <row r="187" spans="1:12" s="11" customFormat="1" ht="33.75" customHeight="1">
      <c r="A187" s="99"/>
      <c r="B187" s="117" t="s">
        <v>134</v>
      </c>
      <c r="C187" s="118"/>
      <c r="D187" s="86" t="s">
        <v>37</v>
      </c>
      <c r="E187" s="93" t="s">
        <v>102</v>
      </c>
      <c r="F187" s="106"/>
      <c r="G187" s="109">
        <v>197294</v>
      </c>
      <c r="H187" s="109">
        <f>SUM(F187:G187)</f>
        <v>197294</v>
      </c>
      <c r="I187" s="22"/>
      <c r="J187" s="22"/>
      <c r="K187" s="22"/>
      <c r="L187" s="22"/>
    </row>
    <row r="188" spans="1:12" s="11" customFormat="1" ht="15">
      <c r="A188" s="111" t="s">
        <v>76</v>
      </c>
      <c r="B188" s="120" t="s">
        <v>38</v>
      </c>
      <c r="C188" s="121"/>
      <c r="D188" s="86"/>
      <c r="E188" s="86"/>
      <c r="F188" s="106"/>
      <c r="G188" s="109"/>
      <c r="H188" s="109"/>
      <c r="I188" s="22"/>
      <c r="J188" s="22"/>
      <c r="K188" s="22"/>
      <c r="L188" s="22"/>
    </row>
    <row r="189" spans="1:12" s="11" customFormat="1" ht="51.75" customHeight="1">
      <c r="A189" s="99"/>
      <c r="B189" s="117" t="s">
        <v>164</v>
      </c>
      <c r="C189" s="118"/>
      <c r="D189" s="86" t="s">
        <v>39</v>
      </c>
      <c r="E189" s="93"/>
      <c r="F189" s="106"/>
      <c r="G189" s="109">
        <v>100</v>
      </c>
      <c r="H189" s="109">
        <f>SUM(F189:G189)</f>
        <v>100</v>
      </c>
      <c r="I189" s="22"/>
      <c r="J189" s="22"/>
      <c r="K189" s="22"/>
      <c r="L189" s="22"/>
    </row>
    <row r="190" spans="1:12" s="11" customFormat="1" ht="15" customHeight="1">
      <c r="A190" s="99"/>
      <c r="B190" s="115" t="s">
        <v>125</v>
      </c>
      <c r="C190" s="122"/>
      <c r="D190" s="122"/>
      <c r="E190" s="122"/>
      <c r="F190" s="122"/>
      <c r="G190" s="122"/>
      <c r="H190" s="116"/>
      <c r="I190" s="22"/>
      <c r="J190" s="22"/>
      <c r="K190" s="22"/>
      <c r="L190" s="22"/>
    </row>
    <row r="191" spans="1:12" s="11" customFormat="1" ht="15">
      <c r="A191" s="110" t="s">
        <v>73</v>
      </c>
      <c r="B191" s="119" t="s">
        <v>30</v>
      </c>
      <c r="C191" s="123"/>
      <c r="D191" s="86" t="s">
        <v>37</v>
      </c>
      <c r="E191" s="88" t="s">
        <v>0</v>
      </c>
      <c r="F191" s="106"/>
      <c r="G191" s="109">
        <f>SUM(G192)</f>
        <v>84555</v>
      </c>
      <c r="H191" s="109">
        <f>SUM(H192)</f>
        <v>84555</v>
      </c>
      <c r="I191" s="22"/>
      <c r="J191" s="22"/>
      <c r="K191" s="22"/>
      <c r="L191" s="22"/>
    </row>
    <row r="192" spans="1:12" s="11" customFormat="1" ht="32.25" customHeight="1">
      <c r="A192" s="112"/>
      <c r="B192" s="117" t="s">
        <v>132</v>
      </c>
      <c r="C192" s="117"/>
      <c r="D192" s="86" t="s">
        <v>37</v>
      </c>
      <c r="E192" s="88" t="s">
        <v>0</v>
      </c>
      <c r="F192" s="106"/>
      <c r="G192" s="109">
        <v>84555</v>
      </c>
      <c r="H192" s="109">
        <f>SUM(F192:G192)</f>
        <v>84555</v>
      </c>
      <c r="I192" s="22"/>
      <c r="J192" s="22"/>
      <c r="K192" s="22"/>
      <c r="L192" s="22"/>
    </row>
    <row r="193" spans="1:12" s="11" customFormat="1" ht="15">
      <c r="A193" s="99">
        <v>2</v>
      </c>
      <c r="B193" s="115" t="s">
        <v>34</v>
      </c>
      <c r="C193" s="116"/>
      <c r="D193" s="90"/>
      <c r="E193" s="90"/>
      <c r="F193" s="106"/>
      <c r="G193" s="109"/>
      <c r="H193" s="109"/>
      <c r="I193" s="22"/>
      <c r="J193" s="22"/>
      <c r="K193" s="22"/>
      <c r="L193" s="22"/>
    </row>
    <row r="194" spans="1:12" s="11" customFormat="1" ht="51" customHeight="1">
      <c r="A194" s="99"/>
      <c r="B194" s="117" t="s">
        <v>133</v>
      </c>
      <c r="C194" s="118"/>
      <c r="D194" s="86" t="s">
        <v>31</v>
      </c>
      <c r="E194" s="93" t="s">
        <v>102</v>
      </c>
      <c r="F194" s="106"/>
      <c r="G194" s="109">
        <v>1</v>
      </c>
      <c r="H194" s="109">
        <f>SUM(F194:G194)</f>
        <v>1</v>
      </c>
      <c r="I194" s="22"/>
      <c r="J194" s="22"/>
      <c r="K194" s="22"/>
      <c r="L194" s="22"/>
    </row>
    <row r="195" spans="1:12" s="11" customFormat="1" ht="15">
      <c r="A195" s="99">
        <v>3</v>
      </c>
      <c r="B195" s="119" t="s">
        <v>36</v>
      </c>
      <c r="C195" s="115"/>
      <c r="D195" s="86"/>
      <c r="E195" s="86"/>
      <c r="F195" s="106"/>
      <c r="G195" s="109"/>
      <c r="H195" s="109"/>
      <c r="I195" s="22"/>
      <c r="J195" s="22"/>
      <c r="K195" s="22"/>
      <c r="L195" s="22"/>
    </row>
    <row r="196" spans="1:12" s="11" customFormat="1" ht="39.75" customHeight="1">
      <c r="A196" s="99"/>
      <c r="B196" s="117" t="s">
        <v>134</v>
      </c>
      <c r="C196" s="118"/>
      <c r="D196" s="86" t="s">
        <v>37</v>
      </c>
      <c r="E196" s="93" t="s">
        <v>102</v>
      </c>
      <c r="F196" s="106"/>
      <c r="G196" s="109">
        <v>84555</v>
      </c>
      <c r="H196" s="109">
        <f>SUM(F196:G196)</f>
        <v>84555</v>
      </c>
      <c r="I196" s="22"/>
      <c r="J196" s="22"/>
      <c r="K196" s="22"/>
      <c r="L196" s="22"/>
    </row>
    <row r="197" spans="1:12" s="11" customFormat="1" ht="15">
      <c r="A197" s="111" t="s">
        <v>76</v>
      </c>
      <c r="B197" s="120" t="s">
        <v>38</v>
      </c>
      <c r="C197" s="121"/>
      <c r="D197" s="86"/>
      <c r="E197" s="86"/>
      <c r="F197" s="106"/>
      <c r="G197" s="109"/>
      <c r="H197" s="109"/>
      <c r="I197" s="22"/>
      <c r="J197" s="22"/>
      <c r="K197" s="22"/>
      <c r="L197" s="22"/>
    </row>
    <row r="198" spans="1:12" s="11" customFormat="1" ht="50.25" customHeight="1">
      <c r="A198" s="99"/>
      <c r="B198" s="117" t="s">
        <v>164</v>
      </c>
      <c r="C198" s="118"/>
      <c r="D198" s="86" t="s">
        <v>39</v>
      </c>
      <c r="E198" s="93"/>
      <c r="F198" s="106"/>
      <c r="G198" s="109">
        <v>100</v>
      </c>
      <c r="H198" s="109">
        <f>SUM(F198:G198)</f>
        <v>100</v>
      </c>
      <c r="I198" s="22"/>
      <c r="J198" s="22"/>
      <c r="K198" s="22"/>
      <c r="L198" s="22"/>
    </row>
    <row r="199" spans="1:12" s="11" customFormat="1" ht="32.25" customHeight="1">
      <c r="A199" s="99"/>
      <c r="B199" s="115" t="s">
        <v>138</v>
      </c>
      <c r="C199" s="122"/>
      <c r="D199" s="122"/>
      <c r="E199" s="122"/>
      <c r="F199" s="122"/>
      <c r="G199" s="122"/>
      <c r="H199" s="116"/>
      <c r="I199" s="22"/>
      <c r="J199" s="22"/>
      <c r="K199" s="22"/>
      <c r="L199" s="22"/>
    </row>
    <row r="200" spans="1:12" s="11" customFormat="1" ht="15">
      <c r="A200" s="110" t="s">
        <v>73</v>
      </c>
      <c r="B200" s="119" t="s">
        <v>30</v>
      </c>
      <c r="C200" s="123"/>
      <c r="D200" s="86" t="s">
        <v>37</v>
      </c>
      <c r="E200" s="88" t="s">
        <v>0</v>
      </c>
      <c r="F200" s="109">
        <f>SUM(F201)</f>
        <v>0</v>
      </c>
      <c r="G200" s="109">
        <f>SUM(G201)</f>
        <v>566842</v>
      </c>
      <c r="H200" s="109">
        <f>SUM(H201)</f>
        <v>566842</v>
      </c>
      <c r="I200" s="22"/>
      <c r="J200" s="22"/>
      <c r="K200" s="22"/>
      <c r="L200" s="22"/>
    </row>
    <row r="201" spans="1:12" s="11" customFormat="1" ht="30.75" customHeight="1">
      <c r="A201" s="99"/>
      <c r="B201" s="118" t="s">
        <v>161</v>
      </c>
      <c r="C201" s="124"/>
      <c r="D201" s="86" t="s">
        <v>37</v>
      </c>
      <c r="E201" s="88" t="s">
        <v>0</v>
      </c>
      <c r="F201" s="109"/>
      <c r="G201" s="109">
        <v>566842</v>
      </c>
      <c r="H201" s="109">
        <f>SUM(F201:G201)</f>
        <v>566842</v>
      </c>
      <c r="I201" s="22"/>
      <c r="J201" s="22"/>
      <c r="K201" s="22"/>
      <c r="L201" s="22"/>
    </row>
    <row r="202" spans="1:12" s="11" customFormat="1" ht="15">
      <c r="A202" s="99">
        <v>2</v>
      </c>
      <c r="B202" s="115" t="s">
        <v>34</v>
      </c>
      <c r="C202" s="116"/>
      <c r="D202" s="86"/>
      <c r="E202" s="93"/>
      <c r="F202" s="109"/>
      <c r="G202" s="109"/>
      <c r="H202" s="109"/>
      <c r="I202" s="22"/>
      <c r="J202" s="22"/>
      <c r="K202" s="22"/>
      <c r="L202" s="22"/>
    </row>
    <row r="203" spans="1:12" s="11" customFormat="1" ht="45" customHeight="1">
      <c r="A203" s="99"/>
      <c r="B203" s="117" t="s">
        <v>162</v>
      </c>
      <c r="C203" s="118"/>
      <c r="D203" s="86" t="s">
        <v>31</v>
      </c>
      <c r="E203" s="93" t="s">
        <v>89</v>
      </c>
      <c r="F203" s="109"/>
      <c r="G203" s="109">
        <v>16</v>
      </c>
      <c r="H203" s="109">
        <f>SUM(F203:G203)</f>
        <v>16</v>
      </c>
      <c r="I203" s="22"/>
      <c r="J203" s="22"/>
      <c r="K203" s="22"/>
      <c r="L203" s="22"/>
    </row>
    <row r="204" spans="1:12" s="11" customFormat="1" ht="15">
      <c r="A204" s="99">
        <v>3</v>
      </c>
      <c r="B204" s="119" t="s">
        <v>36</v>
      </c>
      <c r="C204" s="115"/>
      <c r="D204" s="86"/>
      <c r="E204" s="93"/>
      <c r="F204" s="109"/>
      <c r="G204" s="109"/>
      <c r="H204" s="109"/>
      <c r="I204" s="22"/>
      <c r="J204" s="22"/>
      <c r="K204" s="22"/>
      <c r="L204" s="22"/>
    </row>
    <row r="205" spans="1:12" s="11" customFormat="1" ht="48" customHeight="1">
      <c r="A205" s="99"/>
      <c r="B205" s="117" t="s">
        <v>163</v>
      </c>
      <c r="C205" s="118"/>
      <c r="D205" s="86" t="s">
        <v>37</v>
      </c>
      <c r="E205" s="93" t="s">
        <v>102</v>
      </c>
      <c r="F205" s="109"/>
      <c r="G205" s="109">
        <f>ROUND(G201/G203,0)</f>
        <v>35428</v>
      </c>
      <c r="H205" s="109">
        <f>SUM(F205:G205)</f>
        <v>35428</v>
      </c>
      <c r="I205" s="22"/>
      <c r="J205" s="22"/>
      <c r="K205" s="22"/>
      <c r="L205" s="22"/>
    </row>
    <row r="206" spans="1:12" s="11" customFormat="1" ht="15">
      <c r="A206" s="111" t="s">
        <v>76</v>
      </c>
      <c r="B206" s="120" t="s">
        <v>38</v>
      </c>
      <c r="C206" s="121"/>
      <c r="D206" s="86"/>
      <c r="E206" s="93"/>
      <c r="F206" s="109"/>
      <c r="G206" s="109"/>
      <c r="H206" s="109"/>
      <c r="I206" s="22"/>
      <c r="J206" s="22"/>
      <c r="K206" s="22"/>
      <c r="L206" s="22"/>
    </row>
    <row r="207" spans="1:12" s="11" customFormat="1" ht="36" customHeight="1">
      <c r="A207" s="99"/>
      <c r="B207" s="117" t="s">
        <v>165</v>
      </c>
      <c r="C207" s="118"/>
      <c r="D207" s="86" t="s">
        <v>39</v>
      </c>
      <c r="E207" s="93"/>
      <c r="F207" s="109"/>
      <c r="G207" s="109">
        <v>100</v>
      </c>
      <c r="H207" s="109">
        <f>SUM(F207:G207)</f>
        <v>100</v>
      </c>
      <c r="I207" s="22"/>
      <c r="J207" s="22"/>
      <c r="K207" s="22"/>
      <c r="L207" s="22"/>
    </row>
    <row r="208" spans="1:12" s="11" customFormat="1" ht="33.75" customHeight="1">
      <c r="A208" s="99"/>
      <c r="B208" s="115" t="s">
        <v>139</v>
      </c>
      <c r="C208" s="122"/>
      <c r="D208" s="122"/>
      <c r="E208" s="122"/>
      <c r="F208" s="122"/>
      <c r="G208" s="122"/>
      <c r="H208" s="116"/>
      <c r="I208" s="22"/>
      <c r="J208" s="22"/>
      <c r="K208" s="22"/>
      <c r="L208" s="22"/>
    </row>
    <row r="209" spans="1:12" s="11" customFormat="1" ht="15">
      <c r="A209" s="110" t="s">
        <v>73</v>
      </c>
      <c r="B209" s="119" t="s">
        <v>30</v>
      </c>
      <c r="C209" s="123"/>
      <c r="D209" s="86" t="s">
        <v>37</v>
      </c>
      <c r="E209" s="88" t="s">
        <v>0</v>
      </c>
      <c r="F209" s="109">
        <f>SUM(F210)</f>
        <v>0</v>
      </c>
      <c r="G209" s="109">
        <f>SUM(G210)</f>
        <v>242933</v>
      </c>
      <c r="H209" s="109">
        <f>SUM(H210)</f>
        <v>242933</v>
      </c>
      <c r="I209" s="22"/>
      <c r="J209" s="22"/>
      <c r="K209" s="22"/>
      <c r="L209" s="22"/>
    </row>
    <row r="210" spans="1:12" s="11" customFormat="1" ht="29.25" customHeight="1">
      <c r="A210" s="99"/>
      <c r="B210" s="118" t="s">
        <v>166</v>
      </c>
      <c r="C210" s="124"/>
      <c r="D210" s="86" t="s">
        <v>37</v>
      </c>
      <c r="E210" s="88" t="s">
        <v>0</v>
      </c>
      <c r="F210" s="109"/>
      <c r="G210" s="109">
        <v>242933</v>
      </c>
      <c r="H210" s="109">
        <f>SUM(F210:G210)</f>
        <v>242933</v>
      </c>
      <c r="I210" s="22"/>
      <c r="J210" s="22"/>
      <c r="K210" s="22"/>
      <c r="L210" s="22"/>
    </row>
    <row r="211" spans="1:12" s="11" customFormat="1" ht="15">
      <c r="A211" s="99">
        <v>2</v>
      </c>
      <c r="B211" s="115" t="s">
        <v>34</v>
      </c>
      <c r="C211" s="116"/>
      <c r="D211" s="86"/>
      <c r="E211" s="93"/>
      <c r="F211" s="109"/>
      <c r="G211" s="109"/>
      <c r="H211" s="109"/>
      <c r="I211" s="22"/>
      <c r="J211" s="22"/>
      <c r="K211" s="22"/>
      <c r="L211" s="22"/>
    </row>
    <row r="212" spans="1:12" s="11" customFormat="1" ht="45" customHeight="1">
      <c r="A212" s="99"/>
      <c r="B212" s="117" t="s">
        <v>162</v>
      </c>
      <c r="C212" s="118"/>
      <c r="D212" s="86" t="s">
        <v>31</v>
      </c>
      <c r="E212" s="93" t="s">
        <v>89</v>
      </c>
      <c r="F212" s="109"/>
      <c r="G212" s="109">
        <v>16</v>
      </c>
      <c r="H212" s="109">
        <f>SUM(F212:G212)</f>
        <v>16</v>
      </c>
      <c r="I212" s="22"/>
      <c r="J212" s="22"/>
      <c r="K212" s="22"/>
      <c r="L212" s="22"/>
    </row>
    <row r="213" spans="1:12" s="11" customFormat="1" ht="15">
      <c r="A213" s="99">
        <v>3</v>
      </c>
      <c r="B213" s="119" t="s">
        <v>36</v>
      </c>
      <c r="C213" s="115"/>
      <c r="D213" s="86"/>
      <c r="E213" s="93"/>
      <c r="F213" s="109"/>
      <c r="G213" s="109"/>
      <c r="H213" s="109"/>
      <c r="I213" s="22"/>
      <c r="J213" s="22"/>
      <c r="K213" s="22"/>
      <c r="L213" s="22"/>
    </row>
    <row r="214" spans="1:12" s="11" customFormat="1" ht="42.75" customHeight="1">
      <c r="A214" s="99"/>
      <c r="B214" s="117" t="s">
        <v>163</v>
      </c>
      <c r="C214" s="118"/>
      <c r="D214" s="86" t="s">
        <v>37</v>
      </c>
      <c r="E214" s="93" t="s">
        <v>102</v>
      </c>
      <c r="F214" s="109"/>
      <c r="G214" s="109">
        <f>ROUND(G209/G212,0)</f>
        <v>15183</v>
      </c>
      <c r="H214" s="109">
        <f>SUM(F214:G214)</f>
        <v>15183</v>
      </c>
      <c r="I214" s="22"/>
      <c r="J214" s="22"/>
      <c r="K214" s="22"/>
      <c r="L214" s="22"/>
    </row>
    <row r="215" spans="1:12" s="11" customFormat="1" ht="15">
      <c r="A215" s="111" t="s">
        <v>76</v>
      </c>
      <c r="B215" s="120" t="s">
        <v>38</v>
      </c>
      <c r="C215" s="121"/>
      <c r="D215" s="86"/>
      <c r="E215" s="93"/>
      <c r="F215" s="109"/>
      <c r="G215" s="109"/>
      <c r="H215" s="109"/>
      <c r="I215" s="22"/>
      <c r="J215" s="22"/>
      <c r="K215" s="22"/>
      <c r="L215" s="22"/>
    </row>
    <row r="216" spans="1:12" s="11" customFormat="1" ht="35.25" customHeight="1">
      <c r="A216" s="99"/>
      <c r="B216" s="117" t="s">
        <v>165</v>
      </c>
      <c r="C216" s="118"/>
      <c r="D216" s="86" t="s">
        <v>39</v>
      </c>
      <c r="E216" s="93"/>
      <c r="F216" s="109"/>
      <c r="G216" s="109">
        <v>100</v>
      </c>
      <c r="H216" s="109">
        <f>SUM(F216:G216)</f>
        <v>100</v>
      </c>
      <c r="I216" s="22"/>
      <c r="J216" s="22"/>
      <c r="K216" s="22"/>
      <c r="L216" s="22"/>
    </row>
    <row r="217" spans="1:12" s="11" customFormat="1" ht="36" customHeight="1">
      <c r="A217" s="99"/>
      <c r="B217" s="115" t="s">
        <v>140</v>
      </c>
      <c r="C217" s="122"/>
      <c r="D217" s="122"/>
      <c r="E217" s="122"/>
      <c r="F217" s="122"/>
      <c r="G217" s="122"/>
      <c r="H217" s="116"/>
      <c r="I217" s="22"/>
      <c r="J217" s="22"/>
      <c r="K217" s="22"/>
      <c r="L217" s="22"/>
    </row>
    <row r="218" spans="1:12" s="11" customFormat="1" ht="15">
      <c r="A218" s="110" t="s">
        <v>73</v>
      </c>
      <c r="B218" s="119" t="s">
        <v>30</v>
      </c>
      <c r="C218" s="123"/>
      <c r="D218" s="86" t="s">
        <v>37</v>
      </c>
      <c r="E218" s="88" t="s">
        <v>0</v>
      </c>
      <c r="F218" s="109">
        <f>SUM(F219)</f>
        <v>0</v>
      </c>
      <c r="G218" s="109">
        <f>SUM(G219)</f>
        <v>107346</v>
      </c>
      <c r="H218" s="109">
        <f>SUM(H219)</f>
        <v>107346</v>
      </c>
      <c r="I218" s="22"/>
      <c r="J218" s="22"/>
      <c r="K218" s="22"/>
      <c r="L218" s="22"/>
    </row>
    <row r="219" spans="1:12" s="11" customFormat="1" ht="30" customHeight="1">
      <c r="A219" s="99"/>
      <c r="B219" s="118" t="s">
        <v>166</v>
      </c>
      <c r="C219" s="124"/>
      <c r="D219" s="86" t="s">
        <v>37</v>
      </c>
      <c r="E219" s="88" t="s">
        <v>0</v>
      </c>
      <c r="F219" s="109"/>
      <c r="G219" s="109">
        <v>107346</v>
      </c>
      <c r="H219" s="109">
        <f>SUM(F219:G219)</f>
        <v>107346</v>
      </c>
      <c r="I219" s="22"/>
      <c r="J219" s="22"/>
      <c r="K219" s="22"/>
      <c r="L219" s="22"/>
    </row>
    <row r="220" spans="1:12" s="11" customFormat="1" ht="15">
      <c r="A220" s="99">
        <v>2</v>
      </c>
      <c r="B220" s="115" t="s">
        <v>34</v>
      </c>
      <c r="C220" s="116"/>
      <c r="D220" s="86"/>
      <c r="E220" s="93"/>
      <c r="F220" s="109"/>
      <c r="G220" s="109"/>
      <c r="H220" s="109"/>
      <c r="I220" s="22"/>
      <c r="J220" s="22"/>
      <c r="K220" s="22"/>
      <c r="L220" s="22"/>
    </row>
    <row r="221" spans="1:12" s="11" customFormat="1" ht="42.75" customHeight="1">
      <c r="A221" s="99"/>
      <c r="B221" s="117" t="s">
        <v>162</v>
      </c>
      <c r="C221" s="118"/>
      <c r="D221" s="86" t="s">
        <v>31</v>
      </c>
      <c r="E221" s="93" t="s">
        <v>89</v>
      </c>
      <c r="F221" s="109"/>
      <c r="G221" s="109">
        <v>16</v>
      </c>
      <c r="H221" s="109">
        <f>SUM(F221:G221)</f>
        <v>16</v>
      </c>
      <c r="I221" s="22"/>
      <c r="J221" s="22"/>
      <c r="K221" s="22"/>
      <c r="L221" s="22"/>
    </row>
    <row r="222" spans="1:12" s="11" customFormat="1" ht="15">
      <c r="A222" s="99">
        <v>3</v>
      </c>
      <c r="B222" s="119" t="s">
        <v>36</v>
      </c>
      <c r="C222" s="115"/>
      <c r="D222" s="86"/>
      <c r="E222" s="93"/>
      <c r="F222" s="109"/>
      <c r="G222" s="109"/>
      <c r="H222" s="109"/>
      <c r="I222" s="22"/>
      <c r="J222" s="22"/>
      <c r="K222" s="22"/>
      <c r="L222" s="22"/>
    </row>
    <row r="223" spans="1:12" s="11" customFormat="1" ht="44.25" customHeight="1">
      <c r="A223" s="99"/>
      <c r="B223" s="117" t="s">
        <v>163</v>
      </c>
      <c r="C223" s="118"/>
      <c r="D223" s="86" t="s">
        <v>37</v>
      </c>
      <c r="E223" s="93" t="s">
        <v>102</v>
      </c>
      <c r="F223" s="109"/>
      <c r="G223" s="109">
        <f>ROUND(G219/G221,0)</f>
        <v>6709</v>
      </c>
      <c r="H223" s="109">
        <f>SUM(F223:G223)</f>
        <v>6709</v>
      </c>
      <c r="I223" s="22"/>
      <c r="J223" s="22"/>
      <c r="K223" s="22"/>
      <c r="L223" s="22"/>
    </row>
    <row r="224" spans="1:12" s="11" customFormat="1" ht="15">
      <c r="A224" s="111" t="s">
        <v>76</v>
      </c>
      <c r="B224" s="120" t="s">
        <v>38</v>
      </c>
      <c r="C224" s="121"/>
      <c r="D224" s="86"/>
      <c r="E224" s="93"/>
      <c r="F224" s="109"/>
      <c r="G224" s="109"/>
      <c r="H224" s="109"/>
      <c r="I224" s="22"/>
      <c r="J224" s="22"/>
      <c r="K224" s="22"/>
      <c r="L224" s="22"/>
    </row>
    <row r="225" spans="1:12" s="11" customFormat="1" ht="38.25" customHeight="1">
      <c r="A225" s="99"/>
      <c r="B225" s="117" t="s">
        <v>165</v>
      </c>
      <c r="C225" s="118"/>
      <c r="D225" s="86" t="s">
        <v>39</v>
      </c>
      <c r="E225" s="93"/>
      <c r="F225" s="109"/>
      <c r="G225" s="109">
        <v>100</v>
      </c>
      <c r="H225" s="109">
        <f>SUM(F225:G225)</f>
        <v>100</v>
      </c>
      <c r="I225" s="22"/>
      <c r="J225" s="22"/>
      <c r="K225" s="22"/>
      <c r="L225" s="22"/>
    </row>
    <row r="226" spans="1:12" s="11" customFormat="1" ht="24" customHeight="1">
      <c r="A226" s="99"/>
      <c r="B226" s="115" t="s">
        <v>141</v>
      </c>
      <c r="C226" s="122"/>
      <c r="D226" s="122"/>
      <c r="E226" s="122"/>
      <c r="F226" s="122"/>
      <c r="G226" s="122"/>
      <c r="H226" s="116"/>
      <c r="I226" s="22"/>
      <c r="J226" s="22"/>
      <c r="K226" s="22"/>
      <c r="L226" s="22"/>
    </row>
    <row r="227" spans="1:12" s="11" customFormat="1" ht="15">
      <c r="A227" s="110" t="s">
        <v>73</v>
      </c>
      <c r="B227" s="119" t="s">
        <v>30</v>
      </c>
      <c r="C227" s="123"/>
      <c r="D227" s="86" t="s">
        <v>37</v>
      </c>
      <c r="E227" s="88" t="s">
        <v>0</v>
      </c>
      <c r="F227" s="109">
        <f>SUM(F228)</f>
        <v>0</v>
      </c>
      <c r="G227" s="109">
        <f>SUM(G228)</f>
        <v>46005</v>
      </c>
      <c r="H227" s="109">
        <f>SUM(H228)</f>
        <v>46005</v>
      </c>
      <c r="I227" s="22"/>
      <c r="J227" s="22"/>
      <c r="K227" s="22"/>
      <c r="L227" s="22"/>
    </row>
    <row r="228" spans="1:12" s="11" customFormat="1" ht="36" customHeight="1">
      <c r="A228" s="99"/>
      <c r="B228" s="118" t="s">
        <v>166</v>
      </c>
      <c r="C228" s="124"/>
      <c r="D228" s="86" t="s">
        <v>37</v>
      </c>
      <c r="E228" s="88" t="s">
        <v>0</v>
      </c>
      <c r="F228" s="109"/>
      <c r="G228" s="109">
        <v>46005</v>
      </c>
      <c r="H228" s="109">
        <f>SUM(F228:G228)</f>
        <v>46005</v>
      </c>
      <c r="I228" s="22"/>
      <c r="J228" s="22"/>
      <c r="K228" s="22"/>
      <c r="L228" s="22"/>
    </row>
    <row r="229" spans="1:12" s="11" customFormat="1" ht="15">
      <c r="A229" s="99">
        <v>2</v>
      </c>
      <c r="B229" s="115" t="s">
        <v>34</v>
      </c>
      <c r="C229" s="116"/>
      <c r="D229" s="86"/>
      <c r="E229" s="93"/>
      <c r="F229" s="109"/>
      <c r="G229" s="109"/>
      <c r="H229" s="109"/>
      <c r="I229" s="22"/>
      <c r="J229" s="22"/>
      <c r="K229" s="22"/>
      <c r="L229" s="22"/>
    </row>
    <row r="230" spans="1:12" s="11" customFormat="1" ht="43.5" customHeight="1">
      <c r="A230" s="99"/>
      <c r="B230" s="117" t="s">
        <v>162</v>
      </c>
      <c r="C230" s="118"/>
      <c r="D230" s="86" t="s">
        <v>31</v>
      </c>
      <c r="E230" s="93" t="s">
        <v>89</v>
      </c>
      <c r="F230" s="109"/>
      <c r="G230" s="109">
        <v>16</v>
      </c>
      <c r="H230" s="109">
        <f>SUM(F230:G230)</f>
        <v>16</v>
      </c>
      <c r="I230" s="22"/>
      <c r="J230" s="22"/>
      <c r="K230" s="22"/>
      <c r="L230" s="22"/>
    </row>
    <row r="231" spans="1:12" s="11" customFormat="1" ht="15">
      <c r="A231" s="99">
        <v>3</v>
      </c>
      <c r="B231" s="119" t="s">
        <v>36</v>
      </c>
      <c r="C231" s="115"/>
      <c r="D231" s="86"/>
      <c r="E231" s="93"/>
      <c r="F231" s="109"/>
      <c r="G231" s="109"/>
      <c r="H231" s="109"/>
      <c r="I231" s="22"/>
      <c r="J231" s="22"/>
      <c r="K231" s="22"/>
      <c r="L231" s="22"/>
    </row>
    <row r="232" spans="1:12" s="11" customFormat="1" ht="36.75" customHeight="1">
      <c r="A232" s="99"/>
      <c r="B232" s="117" t="s">
        <v>163</v>
      </c>
      <c r="C232" s="118"/>
      <c r="D232" s="86" t="s">
        <v>37</v>
      </c>
      <c r="E232" s="93" t="s">
        <v>102</v>
      </c>
      <c r="F232" s="109"/>
      <c r="G232" s="109">
        <f>ROUND(G228/G230,0)</f>
        <v>2875</v>
      </c>
      <c r="H232" s="109">
        <f>SUM(F232:G232)</f>
        <v>2875</v>
      </c>
      <c r="I232" s="22"/>
      <c r="J232" s="22"/>
      <c r="K232" s="22"/>
      <c r="L232" s="22"/>
    </row>
    <row r="233" spans="1:12" s="11" customFormat="1" ht="15">
      <c r="A233" s="111" t="s">
        <v>76</v>
      </c>
      <c r="B233" s="120" t="s">
        <v>38</v>
      </c>
      <c r="C233" s="121"/>
      <c r="D233" s="86"/>
      <c r="E233" s="93"/>
      <c r="F233" s="109"/>
      <c r="G233" s="109"/>
      <c r="H233" s="109"/>
      <c r="I233" s="22"/>
      <c r="J233" s="22"/>
      <c r="K233" s="22"/>
      <c r="L233" s="22"/>
    </row>
    <row r="234" spans="1:12" s="11" customFormat="1" ht="37.5" customHeight="1">
      <c r="A234" s="99"/>
      <c r="B234" s="117" t="s">
        <v>165</v>
      </c>
      <c r="C234" s="118"/>
      <c r="D234" s="86" t="s">
        <v>39</v>
      </c>
      <c r="E234" s="93"/>
      <c r="F234" s="109"/>
      <c r="G234" s="109">
        <v>100</v>
      </c>
      <c r="H234" s="109">
        <f>SUM(F234:G234)</f>
        <v>100</v>
      </c>
      <c r="I234" s="22"/>
      <c r="J234" s="22"/>
      <c r="K234" s="22"/>
      <c r="L234" s="22"/>
    </row>
    <row r="235" spans="1:12" s="11" customFormat="1" ht="13.5" customHeight="1">
      <c r="A235" s="99"/>
      <c r="B235" s="115" t="s">
        <v>100</v>
      </c>
      <c r="C235" s="122"/>
      <c r="D235" s="122"/>
      <c r="E235" s="122"/>
      <c r="F235" s="122"/>
      <c r="G235" s="122"/>
      <c r="H235" s="116"/>
      <c r="I235" s="22"/>
      <c r="J235" s="22"/>
      <c r="K235" s="22"/>
      <c r="L235" s="22"/>
    </row>
    <row r="236" spans="1:12" s="11" customFormat="1" ht="13.5" customHeight="1">
      <c r="A236" s="99">
        <v>1</v>
      </c>
      <c r="B236" s="119" t="s">
        <v>30</v>
      </c>
      <c r="C236" s="123"/>
      <c r="D236" s="86" t="s">
        <v>37</v>
      </c>
      <c r="E236" s="88" t="s">
        <v>0</v>
      </c>
      <c r="F236" s="106"/>
      <c r="G236" s="108">
        <f>SUM(G237:G247)</f>
        <v>19800000</v>
      </c>
      <c r="H236" s="108">
        <f>SUM(F236:G236)</f>
        <v>19800000</v>
      </c>
      <c r="I236" s="22"/>
      <c r="J236" s="22"/>
      <c r="K236" s="22"/>
      <c r="L236" s="22"/>
    </row>
    <row r="237" spans="1:12" s="11" customFormat="1" ht="20.25" customHeight="1">
      <c r="A237" s="99"/>
      <c r="B237" s="117" t="s">
        <v>106</v>
      </c>
      <c r="C237" s="118"/>
      <c r="D237" s="86" t="s">
        <v>37</v>
      </c>
      <c r="E237" s="88" t="s">
        <v>0</v>
      </c>
      <c r="F237" s="106"/>
      <c r="G237" s="108">
        <v>547448</v>
      </c>
      <c r="H237" s="108">
        <f>SUM(F237:G237)</f>
        <v>547448</v>
      </c>
      <c r="I237" s="22"/>
      <c r="J237" s="22"/>
      <c r="K237" s="22"/>
      <c r="L237" s="22"/>
    </row>
    <row r="238" spans="1:12" s="11" customFormat="1" ht="28.5" customHeight="1">
      <c r="A238" s="99"/>
      <c r="B238" s="117" t="s">
        <v>167</v>
      </c>
      <c r="C238" s="118"/>
      <c r="D238" s="86" t="s">
        <v>37</v>
      </c>
      <c r="E238" s="88" t="s">
        <v>0</v>
      </c>
      <c r="F238" s="106"/>
      <c r="G238" s="108">
        <v>3600000</v>
      </c>
      <c r="H238" s="108">
        <f aca="true" t="shared" si="3" ref="H238:H247">SUM(F238:G238)</f>
        <v>3600000</v>
      </c>
      <c r="I238" s="22"/>
      <c r="J238" s="22"/>
      <c r="K238" s="22"/>
      <c r="L238" s="22"/>
    </row>
    <row r="239" spans="1:12" s="11" customFormat="1" ht="28.5" customHeight="1">
      <c r="A239" s="99"/>
      <c r="B239" s="117" t="s">
        <v>168</v>
      </c>
      <c r="C239" s="118"/>
      <c r="D239" s="86" t="s">
        <v>37</v>
      </c>
      <c r="E239" s="88" t="s">
        <v>0</v>
      </c>
      <c r="F239" s="106"/>
      <c r="G239" s="108">
        <v>1500000</v>
      </c>
      <c r="H239" s="108">
        <f t="shared" si="3"/>
        <v>1500000</v>
      </c>
      <c r="I239" s="22"/>
      <c r="J239" s="22"/>
      <c r="K239" s="22"/>
      <c r="L239" s="22"/>
    </row>
    <row r="240" spans="1:12" s="11" customFormat="1" ht="28.5" customHeight="1">
      <c r="A240" s="99"/>
      <c r="B240" s="117" t="s">
        <v>169</v>
      </c>
      <c r="C240" s="118"/>
      <c r="D240" s="86" t="s">
        <v>37</v>
      </c>
      <c r="E240" s="88" t="s">
        <v>0</v>
      </c>
      <c r="F240" s="106"/>
      <c r="G240" s="108">
        <v>750000</v>
      </c>
      <c r="H240" s="108">
        <f t="shared" si="3"/>
        <v>750000</v>
      </c>
      <c r="I240" s="22"/>
      <c r="J240" s="22"/>
      <c r="K240" s="22"/>
      <c r="L240" s="22"/>
    </row>
    <row r="241" spans="1:12" s="11" customFormat="1" ht="28.5" customHeight="1">
      <c r="A241" s="99"/>
      <c r="B241" s="117" t="s">
        <v>170</v>
      </c>
      <c r="C241" s="118"/>
      <c r="D241" s="86" t="s">
        <v>37</v>
      </c>
      <c r="E241" s="88" t="s">
        <v>0</v>
      </c>
      <c r="F241" s="106"/>
      <c r="G241" s="108">
        <v>2300000</v>
      </c>
      <c r="H241" s="108">
        <f t="shared" si="3"/>
        <v>2300000</v>
      </c>
      <c r="I241" s="22"/>
      <c r="J241" s="22"/>
      <c r="K241" s="22"/>
      <c r="L241" s="22"/>
    </row>
    <row r="242" spans="1:12" s="11" customFormat="1" ht="50.25" customHeight="1">
      <c r="A242" s="99"/>
      <c r="B242" s="117" t="s">
        <v>171</v>
      </c>
      <c r="C242" s="118"/>
      <c r="D242" s="86" t="s">
        <v>37</v>
      </c>
      <c r="E242" s="88" t="s">
        <v>0</v>
      </c>
      <c r="F242" s="106"/>
      <c r="G242" s="108">
        <v>4900000</v>
      </c>
      <c r="H242" s="108">
        <f t="shared" si="3"/>
        <v>4900000</v>
      </c>
      <c r="I242" s="22"/>
      <c r="J242" s="22"/>
      <c r="K242" s="22"/>
      <c r="L242" s="22"/>
    </row>
    <row r="243" spans="1:12" s="11" customFormat="1" ht="37.5" customHeight="1">
      <c r="A243" s="99"/>
      <c r="B243" s="117" t="s">
        <v>172</v>
      </c>
      <c r="C243" s="118"/>
      <c r="D243" s="86" t="s">
        <v>37</v>
      </c>
      <c r="E243" s="88" t="s">
        <v>0</v>
      </c>
      <c r="F243" s="106"/>
      <c r="G243" s="108">
        <v>1524450</v>
      </c>
      <c r="H243" s="108">
        <f t="shared" si="3"/>
        <v>1524450</v>
      </c>
      <c r="I243" s="22"/>
      <c r="J243" s="22"/>
      <c r="K243" s="22"/>
      <c r="L243" s="22"/>
    </row>
    <row r="244" spans="1:12" s="11" customFormat="1" ht="28.5" customHeight="1">
      <c r="A244" s="99"/>
      <c r="B244" s="117" t="s">
        <v>173</v>
      </c>
      <c r="C244" s="118"/>
      <c r="D244" s="86" t="s">
        <v>37</v>
      </c>
      <c r="E244" s="88" t="s">
        <v>0</v>
      </c>
      <c r="F244" s="106"/>
      <c r="G244" s="108">
        <v>228102</v>
      </c>
      <c r="H244" s="108">
        <f t="shared" si="3"/>
        <v>228102</v>
      </c>
      <c r="I244" s="22"/>
      <c r="J244" s="22"/>
      <c r="K244" s="22"/>
      <c r="L244" s="22"/>
    </row>
    <row r="245" spans="1:12" s="11" customFormat="1" ht="28.5" customHeight="1">
      <c r="A245" s="99"/>
      <c r="B245" s="117" t="s">
        <v>174</v>
      </c>
      <c r="C245" s="118"/>
      <c r="D245" s="86" t="s">
        <v>37</v>
      </c>
      <c r="E245" s="88" t="s">
        <v>0</v>
      </c>
      <c r="F245" s="106"/>
      <c r="G245" s="108">
        <v>1300000</v>
      </c>
      <c r="H245" s="108">
        <f t="shared" si="3"/>
        <v>1300000</v>
      </c>
      <c r="I245" s="22"/>
      <c r="J245" s="22"/>
      <c r="K245" s="22"/>
      <c r="L245" s="22"/>
    </row>
    <row r="246" spans="1:12" s="11" customFormat="1" ht="50.25" customHeight="1">
      <c r="A246" s="99"/>
      <c r="B246" s="117" t="s">
        <v>175</v>
      </c>
      <c r="C246" s="118"/>
      <c r="D246" s="86" t="s">
        <v>37</v>
      </c>
      <c r="E246" s="88" t="s">
        <v>0</v>
      </c>
      <c r="F246" s="106"/>
      <c r="G246" s="108">
        <v>2300000</v>
      </c>
      <c r="H246" s="108">
        <f t="shared" si="3"/>
        <v>2300000</v>
      </c>
      <c r="I246" s="22"/>
      <c r="J246" s="22"/>
      <c r="K246" s="22"/>
      <c r="L246" s="22"/>
    </row>
    <row r="247" spans="1:12" s="11" customFormat="1" ht="28.5" customHeight="1">
      <c r="A247" s="99"/>
      <c r="B247" s="117" t="s">
        <v>176</v>
      </c>
      <c r="C247" s="118"/>
      <c r="D247" s="86" t="s">
        <v>37</v>
      </c>
      <c r="E247" s="88" t="s">
        <v>0</v>
      </c>
      <c r="F247" s="106"/>
      <c r="G247" s="108">
        <v>850000</v>
      </c>
      <c r="H247" s="108">
        <f t="shared" si="3"/>
        <v>850000</v>
      </c>
      <c r="I247" s="22"/>
      <c r="J247" s="22"/>
      <c r="K247" s="22"/>
      <c r="L247" s="22"/>
    </row>
    <row r="248" spans="1:12" s="11" customFormat="1" ht="13.5" customHeight="1">
      <c r="A248" s="99">
        <v>2</v>
      </c>
      <c r="B248" s="115" t="s">
        <v>34</v>
      </c>
      <c r="C248" s="116"/>
      <c r="D248" s="86"/>
      <c r="E248" s="86"/>
      <c r="F248" s="106"/>
      <c r="G248" s="106"/>
      <c r="H248" s="106"/>
      <c r="I248" s="22"/>
      <c r="J248" s="22"/>
      <c r="K248" s="22"/>
      <c r="L248" s="22"/>
    </row>
    <row r="249" spans="1:12" s="11" customFormat="1" ht="50.25" customHeight="1">
      <c r="A249" s="99"/>
      <c r="B249" s="117" t="s">
        <v>177</v>
      </c>
      <c r="C249" s="118"/>
      <c r="D249" s="86" t="s">
        <v>31</v>
      </c>
      <c r="E249" s="93" t="s">
        <v>89</v>
      </c>
      <c r="F249" s="106"/>
      <c r="G249" s="106">
        <v>9</v>
      </c>
      <c r="H249" s="106">
        <f>SUM(F249:G249)</f>
        <v>9</v>
      </c>
      <c r="I249" s="22"/>
      <c r="J249" s="22"/>
      <c r="K249" s="22"/>
      <c r="L249" s="22"/>
    </row>
    <row r="250" spans="1:12" s="11" customFormat="1" ht="13.5" customHeight="1">
      <c r="A250" s="99">
        <v>3</v>
      </c>
      <c r="B250" s="119" t="s">
        <v>36</v>
      </c>
      <c r="C250" s="115"/>
      <c r="D250" s="86"/>
      <c r="E250" s="86"/>
      <c r="F250" s="106"/>
      <c r="G250" s="106"/>
      <c r="H250" s="106"/>
      <c r="I250" s="22"/>
      <c r="J250" s="22"/>
      <c r="K250" s="22"/>
      <c r="L250" s="22"/>
    </row>
    <row r="251" spans="1:12" s="11" customFormat="1" ht="21" customHeight="1">
      <c r="A251" s="99"/>
      <c r="B251" s="117" t="s">
        <v>107</v>
      </c>
      <c r="C251" s="118"/>
      <c r="D251" s="86" t="s">
        <v>37</v>
      </c>
      <c r="E251" s="93" t="s">
        <v>102</v>
      </c>
      <c r="F251" s="106"/>
      <c r="G251" s="108">
        <v>273724</v>
      </c>
      <c r="H251" s="108">
        <f>SUM(F251:G251)</f>
        <v>273724</v>
      </c>
      <c r="I251" s="22"/>
      <c r="J251" s="22"/>
      <c r="K251" s="22"/>
      <c r="L251" s="22"/>
    </row>
    <row r="252" spans="1:12" s="11" customFormat="1" ht="34.5" customHeight="1">
      <c r="A252" s="113"/>
      <c r="B252" s="117" t="s">
        <v>178</v>
      </c>
      <c r="C252" s="118"/>
      <c r="D252" s="86" t="s">
        <v>37</v>
      </c>
      <c r="E252" s="93" t="s">
        <v>102</v>
      </c>
      <c r="F252" s="106"/>
      <c r="G252" s="108">
        <v>1200000</v>
      </c>
      <c r="H252" s="108">
        <f aca="true" t="shared" si="4" ref="H252:H261">SUM(F252:G252)</f>
        <v>1200000</v>
      </c>
      <c r="I252" s="22"/>
      <c r="J252" s="22"/>
      <c r="K252" s="22"/>
      <c r="L252" s="22"/>
    </row>
    <row r="253" spans="1:12" s="11" customFormat="1" ht="36" customHeight="1">
      <c r="A253" s="113"/>
      <c r="B253" s="117" t="s">
        <v>179</v>
      </c>
      <c r="C253" s="118"/>
      <c r="D253" s="86" t="s">
        <v>37</v>
      </c>
      <c r="E253" s="93" t="s">
        <v>102</v>
      </c>
      <c r="F253" s="106"/>
      <c r="G253" s="108">
        <v>1500000</v>
      </c>
      <c r="H253" s="108">
        <f t="shared" si="4"/>
        <v>1500000</v>
      </c>
      <c r="I253" s="22"/>
      <c r="J253" s="22"/>
      <c r="K253" s="22"/>
      <c r="L253" s="22"/>
    </row>
    <row r="254" spans="1:12" s="11" customFormat="1" ht="39" customHeight="1">
      <c r="A254" s="113"/>
      <c r="B254" s="117" t="s">
        <v>180</v>
      </c>
      <c r="C254" s="118"/>
      <c r="D254" s="86" t="s">
        <v>37</v>
      </c>
      <c r="E254" s="93" t="s">
        <v>102</v>
      </c>
      <c r="F254" s="106"/>
      <c r="G254" s="108">
        <v>375000</v>
      </c>
      <c r="H254" s="108">
        <f t="shared" si="4"/>
        <v>375000</v>
      </c>
      <c r="I254" s="22"/>
      <c r="J254" s="22"/>
      <c r="K254" s="22"/>
      <c r="L254" s="22"/>
    </row>
    <row r="255" spans="1:12" s="11" customFormat="1" ht="36.75" customHeight="1">
      <c r="A255" s="113"/>
      <c r="B255" s="117" t="s">
        <v>181</v>
      </c>
      <c r="C255" s="118"/>
      <c r="D255" s="86" t="s">
        <v>37</v>
      </c>
      <c r="E255" s="93" t="s">
        <v>102</v>
      </c>
      <c r="F255" s="106"/>
      <c r="G255" s="108">
        <v>1150000</v>
      </c>
      <c r="H255" s="108">
        <f t="shared" si="4"/>
        <v>1150000</v>
      </c>
      <c r="I255" s="22"/>
      <c r="J255" s="22"/>
      <c r="K255" s="22"/>
      <c r="L255" s="22"/>
    </row>
    <row r="256" spans="1:12" s="11" customFormat="1" ht="48.75" customHeight="1">
      <c r="A256" s="113"/>
      <c r="B256" s="117" t="s">
        <v>182</v>
      </c>
      <c r="C256" s="118"/>
      <c r="D256" s="86" t="s">
        <v>37</v>
      </c>
      <c r="E256" s="93" t="s">
        <v>102</v>
      </c>
      <c r="F256" s="106"/>
      <c r="G256" s="108">
        <v>1225000</v>
      </c>
      <c r="H256" s="108">
        <f t="shared" si="4"/>
        <v>1225000</v>
      </c>
      <c r="I256" s="22"/>
      <c r="J256" s="22"/>
      <c r="K256" s="22"/>
      <c r="L256" s="22"/>
    </row>
    <row r="257" spans="1:12" s="11" customFormat="1" ht="46.5" customHeight="1">
      <c r="A257" s="113"/>
      <c r="B257" s="117" t="s">
        <v>183</v>
      </c>
      <c r="C257" s="118"/>
      <c r="D257" s="86" t="s">
        <v>37</v>
      </c>
      <c r="E257" s="93" t="s">
        <v>102</v>
      </c>
      <c r="F257" s="106"/>
      <c r="G257" s="108">
        <v>508150</v>
      </c>
      <c r="H257" s="108">
        <f t="shared" si="4"/>
        <v>508150</v>
      </c>
      <c r="I257" s="22"/>
      <c r="J257" s="22"/>
      <c r="K257" s="22"/>
      <c r="L257" s="22"/>
    </row>
    <row r="258" spans="1:12" s="11" customFormat="1" ht="39.75" customHeight="1">
      <c r="A258" s="113"/>
      <c r="B258" s="117" t="s">
        <v>184</v>
      </c>
      <c r="C258" s="118"/>
      <c r="D258" s="86" t="s">
        <v>37</v>
      </c>
      <c r="E258" s="93" t="s">
        <v>102</v>
      </c>
      <c r="F258" s="106"/>
      <c r="G258" s="108">
        <v>114051</v>
      </c>
      <c r="H258" s="108">
        <f t="shared" si="4"/>
        <v>114051</v>
      </c>
      <c r="I258" s="22"/>
      <c r="J258" s="22"/>
      <c r="K258" s="22"/>
      <c r="L258" s="22"/>
    </row>
    <row r="259" spans="1:12" s="11" customFormat="1" ht="42.75" customHeight="1">
      <c r="A259" s="113"/>
      <c r="B259" s="117" t="s">
        <v>185</v>
      </c>
      <c r="C259" s="118"/>
      <c r="D259" s="86" t="s">
        <v>37</v>
      </c>
      <c r="E259" s="93" t="s">
        <v>102</v>
      </c>
      <c r="F259" s="106"/>
      <c r="G259" s="108">
        <v>1300000</v>
      </c>
      <c r="H259" s="108">
        <f t="shared" si="4"/>
        <v>1300000</v>
      </c>
      <c r="I259" s="22"/>
      <c r="J259" s="22"/>
      <c r="K259" s="22"/>
      <c r="L259" s="22"/>
    </row>
    <row r="260" spans="1:12" s="11" customFormat="1" ht="50.25" customHeight="1">
      <c r="A260" s="113"/>
      <c r="B260" s="117" t="s">
        <v>186</v>
      </c>
      <c r="C260" s="118"/>
      <c r="D260" s="86" t="s">
        <v>37</v>
      </c>
      <c r="E260" s="93" t="s">
        <v>102</v>
      </c>
      <c r="F260" s="106"/>
      <c r="G260" s="108">
        <v>1150000</v>
      </c>
      <c r="H260" s="108">
        <f t="shared" si="4"/>
        <v>1150000</v>
      </c>
      <c r="I260" s="22"/>
      <c r="J260" s="22"/>
      <c r="K260" s="22"/>
      <c r="L260" s="22"/>
    </row>
    <row r="261" spans="1:12" s="11" customFormat="1" ht="33" customHeight="1">
      <c r="A261" s="113"/>
      <c r="B261" s="117" t="s">
        <v>187</v>
      </c>
      <c r="C261" s="118"/>
      <c r="D261" s="86" t="s">
        <v>37</v>
      </c>
      <c r="E261" s="93" t="s">
        <v>102</v>
      </c>
      <c r="F261" s="106"/>
      <c r="G261" s="108">
        <v>425000</v>
      </c>
      <c r="H261" s="108">
        <f t="shared" si="4"/>
        <v>425000</v>
      </c>
      <c r="I261" s="22"/>
      <c r="J261" s="22"/>
      <c r="K261" s="22"/>
      <c r="L261" s="22"/>
    </row>
    <row r="262" spans="1:12" s="11" customFormat="1" ht="13.5" customHeight="1">
      <c r="A262" s="111" t="s">
        <v>76</v>
      </c>
      <c r="B262" s="120" t="s">
        <v>38</v>
      </c>
      <c r="C262" s="121"/>
      <c r="D262" s="86"/>
      <c r="E262" s="86"/>
      <c r="F262" s="106"/>
      <c r="G262" s="106"/>
      <c r="H262" s="106"/>
      <c r="I262" s="22"/>
      <c r="J262" s="22"/>
      <c r="K262" s="22"/>
      <c r="L262" s="22"/>
    </row>
    <row r="263" spans="1:12" s="11" customFormat="1" ht="28.5" customHeight="1">
      <c r="A263" s="99"/>
      <c r="B263" s="117" t="s">
        <v>98</v>
      </c>
      <c r="C263" s="118"/>
      <c r="D263" s="86" t="s">
        <v>39</v>
      </c>
      <c r="E263" s="86"/>
      <c r="F263" s="106"/>
      <c r="G263" s="106">
        <v>100</v>
      </c>
      <c r="H263" s="106">
        <f>SUM(F263:G263)</f>
        <v>100</v>
      </c>
      <c r="I263" s="22"/>
      <c r="J263" s="22"/>
      <c r="K263" s="22"/>
      <c r="L263" s="22"/>
    </row>
    <row r="264" spans="1:12" s="11" customFormat="1" ht="30" customHeight="1">
      <c r="A264" s="99"/>
      <c r="B264" s="115" t="s">
        <v>101</v>
      </c>
      <c r="C264" s="122"/>
      <c r="D264" s="122"/>
      <c r="E264" s="122"/>
      <c r="F264" s="122"/>
      <c r="G264" s="122"/>
      <c r="H264" s="116"/>
      <c r="I264" s="22"/>
      <c r="J264" s="22"/>
      <c r="K264" s="22"/>
      <c r="L264" s="22"/>
    </row>
    <row r="265" spans="1:12" s="11" customFormat="1" ht="13.5" customHeight="1">
      <c r="A265" s="99">
        <v>1</v>
      </c>
      <c r="B265" s="115" t="s">
        <v>30</v>
      </c>
      <c r="C265" s="116"/>
      <c r="D265" s="99" t="s">
        <v>37</v>
      </c>
      <c r="E265" s="106" t="s">
        <v>0</v>
      </c>
      <c r="F265" s="106"/>
      <c r="G265" s="108">
        <f>SUM(G266:G267)</f>
        <v>1000000</v>
      </c>
      <c r="H265" s="108">
        <f>SUM(F265:G265)</f>
        <v>1000000</v>
      </c>
      <c r="I265" s="22"/>
      <c r="J265" s="22"/>
      <c r="K265" s="22"/>
      <c r="L265" s="22"/>
    </row>
    <row r="266" spans="1:12" s="11" customFormat="1" ht="28.5" customHeight="1">
      <c r="A266" s="99"/>
      <c r="B266" s="118" t="s">
        <v>96</v>
      </c>
      <c r="C266" s="124"/>
      <c r="D266" s="99" t="s">
        <v>37</v>
      </c>
      <c r="E266" s="106" t="s">
        <v>0</v>
      </c>
      <c r="F266" s="106"/>
      <c r="G266" s="108">
        <v>400000</v>
      </c>
      <c r="H266" s="108">
        <f>SUM(F266:G266)</f>
        <v>400000</v>
      </c>
      <c r="I266" s="22"/>
      <c r="J266" s="22"/>
      <c r="K266" s="22"/>
      <c r="L266" s="22"/>
    </row>
    <row r="267" spans="1:12" s="11" customFormat="1" ht="19.5" customHeight="1">
      <c r="A267" s="99"/>
      <c r="B267" s="118" t="s">
        <v>109</v>
      </c>
      <c r="C267" s="124"/>
      <c r="D267" s="99" t="s">
        <v>37</v>
      </c>
      <c r="E267" s="106" t="s">
        <v>0</v>
      </c>
      <c r="F267" s="106"/>
      <c r="G267" s="108">
        <v>600000</v>
      </c>
      <c r="H267" s="108">
        <f>SUM(F267:G267)</f>
        <v>600000</v>
      </c>
      <c r="I267" s="22"/>
      <c r="J267" s="22"/>
      <c r="K267" s="22"/>
      <c r="L267" s="22"/>
    </row>
    <row r="268" spans="1:12" s="11" customFormat="1" ht="13.5" customHeight="1">
      <c r="A268" s="99">
        <v>2</v>
      </c>
      <c r="B268" s="119" t="s">
        <v>34</v>
      </c>
      <c r="C268" s="119"/>
      <c r="D268" s="86"/>
      <c r="E268" s="86"/>
      <c r="F268" s="106"/>
      <c r="G268" s="106"/>
      <c r="H268" s="106"/>
      <c r="I268" s="22"/>
      <c r="J268" s="22"/>
      <c r="K268" s="22"/>
      <c r="L268" s="22"/>
    </row>
    <row r="269" spans="1:12" s="11" customFormat="1" ht="32.25" customHeight="1">
      <c r="A269" s="99"/>
      <c r="B269" s="118" t="s">
        <v>97</v>
      </c>
      <c r="C269" s="124"/>
      <c r="D269" s="86" t="s">
        <v>31</v>
      </c>
      <c r="E269" s="93" t="s">
        <v>102</v>
      </c>
      <c r="F269" s="106"/>
      <c r="G269" s="106">
        <v>2</v>
      </c>
      <c r="H269" s="106">
        <f>SUM(F269:G269)</f>
        <v>2</v>
      </c>
      <c r="I269" s="22"/>
      <c r="J269" s="22"/>
      <c r="K269" s="22"/>
      <c r="L269" s="22"/>
    </row>
    <row r="270" spans="1:12" s="11" customFormat="1" ht="13.5" customHeight="1">
      <c r="A270" s="99">
        <v>3</v>
      </c>
      <c r="B270" s="119" t="s">
        <v>36</v>
      </c>
      <c r="C270" s="119"/>
      <c r="D270" s="86"/>
      <c r="E270" s="86"/>
      <c r="F270" s="106"/>
      <c r="G270" s="106"/>
      <c r="H270" s="106"/>
      <c r="I270" s="22"/>
      <c r="J270" s="22"/>
      <c r="K270" s="22"/>
      <c r="L270" s="22"/>
    </row>
    <row r="271" spans="1:12" s="11" customFormat="1" ht="30.75" customHeight="1">
      <c r="A271" s="99"/>
      <c r="B271" s="118" t="s">
        <v>110</v>
      </c>
      <c r="C271" s="124"/>
      <c r="D271" s="86" t="s">
        <v>37</v>
      </c>
      <c r="E271" s="93" t="s">
        <v>102</v>
      </c>
      <c r="F271" s="106"/>
      <c r="G271" s="108">
        <v>400000</v>
      </c>
      <c r="H271" s="108">
        <f>SUM(F271:G271)</f>
        <v>400000</v>
      </c>
      <c r="I271" s="22"/>
      <c r="J271" s="22"/>
      <c r="K271" s="22"/>
      <c r="L271" s="22"/>
    </row>
    <row r="272" spans="1:12" s="11" customFormat="1" ht="21" customHeight="1">
      <c r="A272" s="99"/>
      <c r="B272" s="118" t="s">
        <v>111</v>
      </c>
      <c r="C272" s="124"/>
      <c r="D272" s="86" t="s">
        <v>37</v>
      </c>
      <c r="E272" s="93" t="s">
        <v>102</v>
      </c>
      <c r="F272" s="106"/>
      <c r="G272" s="108">
        <v>600000</v>
      </c>
      <c r="H272" s="108">
        <f>SUM(F272:G272)</f>
        <v>600000</v>
      </c>
      <c r="I272" s="22"/>
      <c r="J272" s="22"/>
      <c r="K272" s="22"/>
      <c r="L272" s="22"/>
    </row>
    <row r="273" spans="1:12" s="11" customFormat="1" ht="13.5" customHeight="1">
      <c r="A273" s="99">
        <v>4</v>
      </c>
      <c r="B273" s="119" t="s">
        <v>38</v>
      </c>
      <c r="C273" s="119"/>
      <c r="D273" s="86"/>
      <c r="E273" s="86"/>
      <c r="F273" s="106"/>
      <c r="G273" s="106"/>
      <c r="H273" s="106"/>
      <c r="I273" s="22"/>
      <c r="J273" s="22"/>
      <c r="K273" s="22"/>
      <c r="L273" s="22"/>
    </row>
    <row r="274" spans="1:12" s="11" customFormat="1" ht="32.25" customHeight="1">
      <c r="A274" s="99"/>
      <c r="B274" s="118" t="s">
        <v>98</v>
      </c>
      <c r="C274" s="124"/>
      <c r="D274" s="86" t="s">
        <v>39</v>
      </c>
      <c r="E274" s="86"/>
      <c r="F274" s="106"/>
      <c r="G274" s="106">
        <v>100</v>
      </c>
      <c r="H274" s="106">
        <f>SUM(G274)</f>
        <v>100</v>
      </c>
      <c r="I274" s="22"/>
      <c r="J274" s="22"/>
      <c r="K274" s="22"/>
      <c r="L274" s="22"/>
    </row>
    <row r="275" spans="1:12" s="11" customFormat="1" ht="13.5" customHeight="1">
      <c r="A275" s="35"/>
      <c r="B275" s="66"/>
      <c r="C275" s="66"/>
      <c r="D275" s="67"/>
      <c r="E275" s="67"/>
      <c r="F275" s="21"/>
      <c r="G275" s="21"/>
      <c r="H275" s="21"/>
      <c r="I275" s="22"/>
      <c r="J275" s="22"/>
      <c r="K275" s="22"/>
      <c r="L275" s="22"/>
    </row>
    <row r="276" spans="1:12" s="11" customFormat="1" ht="13.5" customHeight="1">
      <c r="A276" s="35"/>
      <c r="B276" s="66"/>
      <c r="C276" s="66"/>
      <c r="D276" s="67"/>
      <c r="E276" s="67"/>
      <c r="F276" s="21"/>
      <c r="G276" s="21"/>
      <c r="H276" s="21"/>
      <c r="I276" s="22"/>
      <c r="J276" s="22"/>
      <c r="K276" s="22"/>
      <c r="L276" s="22"/>
    </row>
    <row r="277" spans="1:12" s="11" customFormat="1" ht="13.5" customHeight="1">
      <c r="A277" s="35"/>
      <c r="B277" s="66"/>
      <c r="C277" s="66"/>
      <c r="D277" s="67"/>
      <c r="E277" s="67"/>
      <c r="F277" s="21"/>
      <c r="G277" s="21"/>
      <c r="H277" s="21"/>
      <c r="I277" s="22"/>
      <c r="J277" s="22"/>
      <c r="K277" s="22"/>
      <c r="L277" s="22"/>
    </row>
    <row r="278" spans="1:12" s="11" customFormat="1" ht="13.5" customHeight="1">
      <c r="A278" s="35"/>
      <c r="B278" s="66"/>
      <c r="C278" s="66"/>
      <c r="D278" s="67"/>
      <c r="E278" s="67"/>
      <c r="F278" s="21"/>
      <c r="G278" s="21"/>
      <c r="H278" s="21"/>
      <c r="I278" s="22"/>
      <c r="J278" s="22"/>
      <c r="K278" s="22"/>
      <c r="L278" s="22"/>
    </row>
    <row r="279" spans="1:12" ht="15.75">
      <c r="A279" s="57" t="s">
        <v>66</v>
      </c>
      <c r="B279" s="44"/>
      <c r="C279" s="44"/>
      <c r="D279" s="22"/>
      <c r="E279" s="22"/>
      <c r="F279" s="22"/>
      <c r="G279" s="22"/>
      <c r="H279" s="17"/>
      <c r="I279" s="17"/>
      <c r="J279" s="17"/>
      <c r="K279" s="17"/>
      <c r="L279" s="17"/>
    </row>
    <row r="280" spans="1:12" ht="15.75">
      <c r="A280" s="15" t="s">
        <v>67</v>
      </c>
      <c r="B280" s="56"/>
      <c r="C280" s="56"/>
      <c r="D280" s="195"/>
      <c r="E280" s="195"/>
      <c r="F280" s="46"/>
      <c r="G280" s="47" t="s">
        <v>68</v>
      </c>
      <c r="H280" s="17"/>
      <c r="I280" s="17"/>
      <c r="J280" s="17"/>
      <c r="K280" s="17"/>
      <c r="L280" s="17"/>
    </row>
    <row r="281" spans="2:12" ht="12.75">
      <c r="B281" s="48"/>
      <c r="C281" s="48"/>
      <c r="D281" s="196" t="s">
        <v>40</v>
      </c>
      <c r="E281" s="196"/>
      <c r="F281" s="49"/>
      <c r="G281" s="58" t="s">
        <v>41</v>
      </c>
      <c r="H281" s="17"/>
      <c r="I281" s="17"/>
      <c r="J281" s="17"/>
      <c r="K281" s="17"/>
      <c r="L281" s="17"/>
    </row>
    <row r="282" spans="1:12" ht="15.75">
      <c r="A282" s="50"/>
      <c r="B282" s="50"/>
      <c r="C282" s="50"/>
      <c r="D282" s="51"/>
      <c r="E282" s="51"/>
      <c r="F282" s="15"/>
      <c r="G282" s="15"/>
      <c r="H282" s="17"/>
      <c r="I282" s="17"/>
      <c r="J282" s="17"/>
      <c r="K282" s="17"/>
      <c r="L282" s="17"/>
    </row>
    <row r="283" spans="1:7" ht="15">
      <c r="A283" s="52" t="s">
        <v>42</v>
      </c>
      <c r="B283" s="52"/>
      <c r="C283" s="52"/>
      <c r="D283" s="46"/>
      <c r="E283" s="46"/>
      <c r="F283" s="46"/>
      <c r="G283" s="46"/>
    </row>
    <row r="284" spans="1:7" ht="15">
      <c r="A284" s="52"/>
      <c r="B284" s="52"/>
      <c r="C284" s="52"/>
      <c r="D284" s="46"/>
      <c r="E284" s="46"/>
      <c r="F284" s="46"/>
      <c r="G284" s="46"/>
    </row>
    <row r="285" spans="1:7" ht="15.75">
      <c r="A285" s="57" t="s">
        <v>69</v>
      </c>
      <c r="B285" s="56"/>
      <c r="C285" s="56"/>
      <c r="D285" s="11"/>
      <c r="E285" s="11"/>
      <c r="F285" s="11"/>
      <c r="G285" s="11"/>
    </row>
    <row r="286" spans="1:7" ht="15.75">
      <c r="A286" s="57" t="s">
        <v>70</v>
      </c>
      <c r="B286" s="49"/>
      <c r="C286" s="49"/>
      <c r="D286" s="45"/>
      <c r="E286" s="45"/>
      <c r="G286" s="47" t="s">
        <v>72</v>
      </c>
    </row>
    <row r="287" spans="1:7" ht="15.75">
      <c r="A287" s="15" t="s">
        <v>71</v>
      </c>
      <c r="B287" s="25"/>
      <c r="C287" s="25"/>
      <c r="D287" s="197" t="s">
        <v>40</v>
      </c>
      <c r="E287" s="197"/>
      <c r="G287" s="59" t="s">
        <v>41</v>
      </c>
    </row>
    <row r="289" spans="1:2" ht="12.75">
      <c r="A289" s="17" t="s">
        <v>118</v>
      </c>
      <c r="B289" s="25"/>
    </row>
    <row r="290" spans="1:2" ht="12.75">
      <c r="A290" s="17" t="s">
        <v>119</v>
      </c>
      <c r="B290" s="25"/>
    </row>
  </sheetData>
  <sheetProtection/>
  <mergeCells count="249">
    <mergeCell ref="B258:C258"/>
    <mergeCell ref="B259:C259"/>
    <mergeCell ref="B260:C260"/>
    <mergeCell ref="B261:C261"/>
    <mergeCell ref="B252:C252"/>
    <mergeCell ref="B253:C253"/>
    <mergeCell ref="B254:C254"/>
    <mergeCell ref="B255:C255"/>
    <mergeCell ref="B256:C256"/>
    <mergeCell ref="B257:C257"/>
    <mergeCell ref="B242:C242"/>
    <mergeCell ref="B243:C243"/>
    <mergeCell ref="B244:C244"/>
    <mergeCell ref="B245:C245"/>
    <mergeCell ref="B246:C246"/>
    <mergeCell ref="B247:C247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H226"/>
    <mergeCell ref="B227:C227"/>
    <mergeCell ref="B228:C228"/>
    <mergeCell ref="B217:H217"/>
    <mergeCell ref="B218:C218"/>
    <mergeCell ref="B219:C219"/>
    <mergeCell ref="B220:C220"/>
    <mergeCell ref="B221:C221"/>
    <mergeCell ref="B222:C222"/>
    <mergeCell ref="B190:H190"/>
    <mergeCell ref="B191:C191"/>
    <mergeCell ref="B198:C198"/>
    <mergeCell ref="B192:C192"/>
    <mergeCell ref="B193:C193"/>
    <mergeCell ref="B194:C194"/>
    <mergeCell ref="B195:C195"/>
    <mergeCell ref="B196:C196"/>
    <mergeCell ref="B197:C197"/>
    <mergeCell ref="B125:C125"/>
    <mergeCell ref="B126:C126"/>
    <mergeCell ref="B127:C127"/>
    <mergeCell ref="B128:C128"/>
    <mergeCell ref="B181:H181"/>
    <mergeCell ref="B173:C173"/>
    <mergeCell ref="B174:C174"/>
    <mergeCell ref="B177:C177"/>
    <mergeCell ref="B178:C178"/>
    <mergeCell ref="B180:C180"/>
    <mergeCell ref="B273:C273"/>
    <mergeCell ref="B274:C274"/>
    <mergeCell ref="D280:E280"/>
    <mergeCell ref="D281:E281"/>
    <mergeCell ref="D287:E287"/>
    <mergeCell ref="B62:D62"/>
    <mergeCell ref="B67:D67"/>
    <mergeCell ref="B68:D68"/>
    <mergeCell ref="B119:H119"/>
    <mergeCell ref="B124:C124"/>
    <mergeCell ref="B267:C267"/>
    <mergeCell ref="B268:C268"/>
    <mergeCell ref="B269:C269"/>
    <mergeCell ref="B270:C270"/>
    <mergeCell ref="B271:C271"/>
    <mergeCell ref="B272:C272"/>
    <mergeCell ref="B262:C262"/>
    <mergeCell ref="B263:C263"/>
    <mergeCell ref="B264:H264"/>
    <mergeCell ref="B265:C265"/>
    <mergeCell ref="B266:C266"/>
    <mergeCell ref="B236:C236"/>
    <mergeCell ref="B237:C237"/>
    <mergeCell ref="B248:C248"/>
    <mergeCell ref="B249:C249"/>
    <mergeCell ref="B250:C250"/>
    <mergeCell ref="B251:C251"/>
    <mergeCell ref="B238:C238"/>
    <mergeCell ref="B239:C239"/>
    <mergeCell ref="B240:C240"/>
    <mergeCell ref="B241:C241"/>
    <mergeCell ref="B235:H235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9:H199"/>
    <mergeCell ref="B117:C117"/>
    <mergeCell ref="B118:C118"/>
    <mergeCell ref="B165:C165"/>
    <mergeCell ref="B166:C166"/>
    <mergeCell ref="B169:C169"/>
    <mergeCell ref="B170:C170"/>
    <mergeCell ref="B120:C120"/>
    <mergeCell ref="B121:C121"/>
    <mergeCell ref="B122:C122"/>
    <mergeCell ref="B123:C123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H109"/>
    <mergeCell ref="B110:C110"/>
    <mergeCell ref="B99:C99"/>
    <mergeCell ref="B100:C100"/>
    <mergeCell ref="B101:C101"/>
    <mergeCell ref="B102:C102"/>
    <mergeCell ref="B103:C103"/>
    <mergeCell ref="B104:C104"/>
    <mergeCell ref="B94:C94"/>
    <mergeCell ref="E94:E97"/>
    <mergeCell ref="B95:C95"/>
    <mergeCell ref="B96:C96"/>
    <mergeCell ref="B97:C97"/>
    <mergeCell ref="B98:C98"/>
    <mergeCell ref="B88:H88"/>
    <mergeCell ref="B89:C89"/>
    <mergeCell ref="B90:C90"/>
    <mergeCell ref="E90:E93"/>
    <mergeCell ref="B91:C91"/>
    <mergeCell ref="B92:C92"/>
    <mergeCell ref="B93:C93"/>
    <mergeCell ref="A81:D81"/>
    <mergeCell ref="G81:H81"/>
    <mergeCell ref="A82:D82"/>
    <mergeCell ref="G82:H82"/>
    <mergeCell ref="B86:C86"/>
    <mergeCell ref="B87:C87"/>
    <mergeCell ref="B74:D74"/>
    <mergeCell ref="A75:D75"/>
    <mergeCell ref="A79:D79"/>
    <mergeCell ref="G79:H79"/>
    <mergeCell ref="A80:D80"/>
    <mergeCell ref="G80:H80"/>
    <mergeCell ref="B61:D61"/>
    <mergeCell ref="B66:D66"/>
    <mergeCell ref="B73:D73"/>
    <mergeCell ref="B63:D63"/>
    <mergeCell ref="B64:D64"/>
    <mergeCell ref="B65:D65"/>
    <mergeCell ref="B69:D69"/>
    <mergeCell ref="B72:D72"/>
    <mergeCell ref="B70:D70"/>
    <mergeCell ref="B52:H52"/>
    <mergeCell ref="B53:H53"/>
    <mergeCell ref="B57:D57"/>
    <mergeCell ref="B58:D58"/>
    <mergeCell ref="B59:D59"/>
    <mergeCell ref="B60:D60"/>
    <mergeCell ref="A39:J39"/>
    <mergeCell ref="A40:H40"/>
    <mergeCell ref="A43:H43"/>
    <mergeCell ref="B45:H45"/>
    <mergeCell ref="B46:H46"/>
    <mergeCell ref="A49:J49"/>
    <mergeCell ref="A33:H33"/>
    <mergeCell ref="A34:J34"/>
    <mergeCell ref="A35:J35"/>
    <mergeCell ref="A36:J36"/>
    <mergeCell ref="A37:J37"/>
    <mergeCell ref="A38:J38"/>
    <mergeCell ref="A14:L14"/>
    <mergeCell ref="E22:J22"/>
    <mergeCell ref="E23:F23"/>
    <mergeCell ref="A30:H30"/>
    <mergeCell ref="A31:H31"/>
    <mergeCell ref="A32:H32"/>
    <mergeCell ref="B71:D71"/>
    <mergeCell ref="H1:L1"/>
    <mergeCell ref="H2:L2"/>
    <mergeCell ref="H3:L3"/>
    <mergeCell ref="H4:L4"/>
    <mergeCell ref="H5:L5"/>
    <mergeCell ref="H6:L6"/>
    <mergeCell ref="H7:L7"/>
    <mergeCell ref="H8:L8"/>
    <mergeCell ref="A13:L13"/>
    <mergeCell ref="B129:H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H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H151"/>
    <mergeCell ref="B152:C152"/>
    <mergeCell ref="B153:C153"/>
    <mergeCell ref="B154:C154"/>
    <mergeCell ref="B155:C155"/>
    <mergeCell ref="B156:C156"/>
    <mergeCell ref="B157:C157"/>
    <mergeCell ref="B158:C158"/>
    <mergeCell ref="B179:C179"/>
    <mergeCell ref="B159:C159"/>
    <mergeCell ref="B160:C160"/>
    <mergeCell ref="B161:C161"/>
    <mergeCell ref="B162:C162"/>
    <mergeCell ref="B163:C163"/>
    <mergeCell ref="B167:C167"/>
    <mergeCell ref="B200:C200"/>
    <mergeCell ref="B201:C201"/>
    <mergeCell ref="B202:C202"/>
    <mergeCell ref="B203:C203"/>
    <mergeCell ref="B204:C204"/>
    <mergeCell ref="B168:C168"/>
    <mergeCell ref="B171:C171"/>
    <mergeCell ref="B172:C172"/>
    <mergeCell ref="B175:C175"/>
    <mergeCell ref="B176:C176"/>
    <mergeCell ref="B205:C205"/>
    <mergeCell ref="B206:C206"/>
    <mergeCell ref="B207:C207"/>
    <mergeCell ref="B208:H208"/>
    <mergeCell ref="B209:C209"/>
    <mergeCell ref="B210:C210"/>
    <mergeCell ref="B211:C211"/>
    <mergeCell ref="B212:C212"/>
    <mergeCell ref="B213:C213"/>
    <mergeCell ref="B214:C214"/>
    <mergeCell ref="B215:C215"/>
    <mergeCell ref="B216:C216"/>
  </mergeCells>
  <printOptions/>
  <pageMargins left="0.3937007874015748" right="0" top="0.5905511811023623" bottom="0.1968503937007874" header="0.5118110236220472" footer="0.5118110236220472"/>
  <pageSetup fitToHeight="0"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admim</dc:creator>
  <cp:keywords/>
  <dc:description/>
  <cp:lastModifiedBy>Пользователь</cp:lastModifiedBy>
  <cp:lastPrinted>2019-03-22T12:59:45Z</cp:lastPrinted>
  <dcterms:created xsi:type="dcterms:W3CDTF">2019-01-04T09:00:38Z</dcterms:created>
  <dcterms:modified xsi:type="dcterms:W3CDTF">2019-11-04T09:45:46Z</dcterms:modified>
  <cp:category/>
  <cp:version/>
  <cp:contentType/>
  <cp:contentStatus/>
</cp:coreProperties>
</file>